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全日制\R4\2学年\練習問題\"/>
    </mc:Choice>
  </mc:AlternateContent>
  <xr:revisionPtr revIDLastSave="0" documentId="13_ncr:1_{C1AA8901-DDD6-419D-95AE-D6BDA311F2E4}" xr6:coauthVersionLast="36" xr6:coauthVersionMax="36" xr10:uidLastSave="{00000000-0000-0000-0000-000000000000}"/>
  <bookViews>
    <workbookView xWindow="0" yWindow="0" windowWidth="27570" windowHeight="7695" xr2:uid="{1219D262-B181-41DA-B56C-308421B47C03}"/>
  </bookViews>
  <sheets>
    <sheet name="はじめに" sheetId="10" r:id="rId1"/>
    <sheet name="お祭り売り上げ" sheetId="2" r:id="rId2"/>
    <sheet name="おにぎり売り上げ" sheetId="3" r:id="rId3"/>
    <sheet name="Ｇ８の人口密度" sheetId="4" r:id="rId4"/>
    <sheet name="サッカーワールドカップ" sheetId="5" r:id="rId5"/>
    <sheet name="砲丸投げ記録会" sheetId="6" r:id="rId6"/>
    <sheet name="サークル活動予算消化状況" sheetId="7" r:id="rId7"/>
    <sheet name="ゲームソフト年間売上本数" sheetId="8" r:id="rId8"/>
    <sheet name="英語検定ドリルテスト" sheetId="9" r:id="rId9"/>
    <sheet name="Sheet1" sheetId="1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9" l="1"/>
  <c r="M14" i="9"/>
  <c r="L14" i="9"/>
  <c r="N13" i="9"/>
  <c r="M13" i="9"/>
  <c r="L13" i="9"/>
  <c r="N12" i="9"/>
  <c r="M12" i="9"/>
  <c r="L12" i="9"/>
  <c r="N11" i="9"/>
  <c r="M11" i="9"/>
  <c r="L11" i="9"/>
  <c r="N10" i="9"/>
  <c r="M10" i="9"/>
  <c r="L10" i="9"/>
  <c r="N9" i="9"/>
  <c r="M9" i="9"/>
  <c r="L9" i="9"/>
  <c r="N8" i="9"/>
  <c r="M8" i="9"/>
  <c r="L8" i="9"/>
  <c r="N7" i="9"/>
  <c r="M7" i="9"/>
  <c r="L7" i="9"/>
  <c r="N6" i="9"/>
  <c r="M6" i="9"/>
  <c r="L6" i="9"/>
  <c r="N5" i="9"/>
  <c r="M5" i="9"/>
  <c r="L5" i="9"/>
  <c r="N4" i="9"/>
  <c r="M4" i="9"/>
  <c r="L4" i="9"/>
  <c r="J5" i="9"/>
  <c r="J6" i="9"/>
  <c r="J7" i="9"/>
  <c r="J8" i="9"/>
  <c r="J9" i="9"/>
  <c r="J10" i="9"/>
  <c r="J11" i="9"/>
  <c r="J12" i="9"/>
  <c r="J13" i="9"/>
  <c r="J14" i="9"/>
  <c r="J4" i="9"/>
  <c r="K15" i="8"/>
  <c r="K14" i="8"/>
  <c r="K13" i="8"/>
  <c r="K12" i="8"/>
  <c r="K11" i="8"/>
  <c r="K10" i="8"/>
  <c r="K9" i="8"/>
  <c r="K8" i="8"/>
  <c r="K7" i="8"/>
  <c r="K6" i="8"/>
  <c r="K5" i="8"/>
  <c r="K4" i="8"/>
  <c r="I5" i="8"/>
  <c r="I6" i="8"/>
  <c r="I7" i="8"/>
  <c r="I8" i="8"/>
  <c r="I9" i="8"/>
  <c r="I10" i="8"/>
  <c r="I11" i="8"/>
  <c r="I12" i="8"/>
  <c r="I13" i="8"/>
  <c r="I14" i="8"/>
  <c r="I15" i="8"/>
  <c r="I4" i="8"/>
  <c r="J20" i="7"/>
  <c r="O19" i="7"/>
  <c r="N19" i="7"/>
  <c r="M19" i="7"/>
  <c r="L19" i="7"/>
  <c r="K19" i="7"/>
  <c r="J19" i="7"/>
  <c r="O18" i="7"/>
  <c r="N18" i="7"/>
  <c r="M18" i="7"/>
  <c r="L18" i="7"/>
  <c r="K18" i="7"/>
  <c r="J18" i="7"/>
  <c r="O17" i="7"/>
  <c r="N17" i="7"/>
  <c r="M17" i="7"/>
  <c r="L17" i="7"/>
  <c r="K17" i="7"/>
  <c r="J17" i="7"/>
  <c r="O16" i="7"/>
  <c r="N16" i="7"/>
  <c r="O15" i="7"/>
  <c r="N15" i="7"/>
  <c r="O14" i="7"/>
  <c r="N14" i="7"/>
  <c r="O13" i="7"/>
  <c r="N13" i="7"/>
  <c r="O12" i="7"/>
  <c r="N12" i="7"/>
  <c r="O11" i="7"/>
  <c r="N11" i="7"/>
  <c r="O10" i="7"/>
  <c r="N10" i="7"/>
  <c r="O9" i="7"/>
  <c r="N9" i="7"/>
  <c r="O8" i="7"/>
  <c r="N8" i="7"/>
  <c r="O7" i="7"/>
  <c r="N7" i="7"/>
  <c r="O6" i="7"/>
  <c r="N6" i="7"/>
  <c r="O5" i="7"/>
  <c r="N5" i="7"/>
  <c r="K6" i="7"/>
  <c r="K7" i="7"/>
  <c r="K8" i="7"/>
  <c r="K9" i="7"/>
  <c r="K10" i="7"/>
  <c r="K11" i="7"/>
  <c r="K12" i="7"/>
  <c r="K13" i="7"/>
  <c r="K14" i="7"/>
  <c r="K15" i="7"/>
  <c r="K16" i="7"/>
  <c r="K5" i="7"/>
  <c r="J14" i="6"/>
  <c r="O12" i="6"/>
  <c r="N12" i="6"/>
  <c r="M12" i="6"/>
  <c r="L12" i="6"/>
  <c r="K12" i="6"/>
  <c r="O11" i="6"/>
  <c r="N11" i="6"/>
  <c r="M11" i="6"/>
  <c r="L11" i="6"/>
  <c r="K11" i="6"/>
  <c r="P5" i="6"/>
  <c r="Q5" i="6"/>
  <c r="P6" i="6"/>
  <c r="Q6" i="6"/>
  <c r="P7" i="6"/>
  <c r="Q7" i="6"/>
  <c r="P8" i="6"/>
  <c r="Q8" i="6"/>
  <c r="P9" i="6"/>
  <c r="Q9" i="6"/>
  <c r="P10" i="6"/>
  <c r="Q10" i="6"/>
  <c r="Q4" i="6"/>
  <c r="P4" i="6"/>
  <c r="I25" i="5"/>
  <c r="I26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G5" i="4"/>
  <c r="G6" i="4"/>
  <c r="G7" i="4"/>
  <c r="G8" i="4"/>
  <c r="G9" i="4"/>
  <c r="G10" i="4"/>
  <c r="G11" i="4"/>
  <c r="G12" i="4"/>
  <c r="G13" i="4"/>
  <c r="G4" i="4"/>
  <c r="J4" i="5"/>
  <c r="I14" i="3"/>
  <c r="J5" i="3"/>
  <c r="K5" i="3"/>
  <c r="L5" i="3"/>
  <c r="J6" i="3"/>
  <c r="K6" i="3"/>
  <c r="L6" i="3"/>
  <c r="J7" i="3"/>
  <c r="K7" i="3"/>
  <c r="L7" i="3"/>
  <c r="J8" i="3"/>
  <c r="K8" i="3"/>
  <c r="L8" i="3"/>
  <c r="J9" i="3"/>
  <c r="K9" i="3"/>
  <c r="L9" i="3"/>
  <c r="J10" i="3"/>
  <c r="K10" i="3"/>
  <c r="L10" i="3"/>
  <c r="J11" i="3"/>
  <c r="K11" i="3"/>
  <c r="L11" i="3"/>
  <c r="J12" i="3"/>
  <c r="K12" i="3"/>
  <c r="L12" i="3"/>
  <c r="J13" i="3"/>
  <c r="K13" i="3"/>
  <c r="L13" i="3"/>
  <c r="J14" i="3"/>
  <c r="K14" i="3"/>
  <c r="L14" i="3"/>
  <c r="K4" i="3"/>
  <c r="L4" i="3"/>
  <c r="J4" i="3"/>
  <c r="H6" i="2"/>
  <c r="I6" i="2"/>
  <c r="H7" i="2"/>
  <c r="I7" i="2"/>
  <c r="H8" i="2"/>
  <c r="I8" i="2"/>
  <c r="H9" i="2"/>
  <c r="I9" i="2"/>
  <c r="H10" i="2"/>
  <c r="I10" i="2"/>
  <c r="I5" i="2"/>
  <c r="H5" i="2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D133" i="1"/>
  <c r="D132" i="1"/>
  <c r="D131" i="1"/>
  <c r="D130" i="1"/>
  <c r="D129" i="1"/>
  <c r="D128" i="1"/>
  <c r="D127" i="1"/>
  <c r="D126" i="1"/>
  <c r="D125" i="1"/>
  <c r="D124" i="1"/>
  <c r="D123" i="1"/>
  <c r="F118" i="1" l="1"/>
  <c r="F117" i="1"/>
  <c r="F116" i="1"/>
  <c r="F115" i="1"/>
  <c r="F114" i="1"/>
  <c r="F113" i="1"/>
  <c r="F112" i="1"/>
  <c r="F111" i="1"/>
  <c r="F110" i="1"/>
  <c r="F109" i="1"/>
  <c r="F108" i="1"/>
  <c r="F107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G98" i="1" l="1"/>
  <c r="F98" i="1"/>
  <c r="F97" i="1"/>
  <c r="G97" i="1" s="1"/>
  <c r="F96" i="1"/>
  <c r="G96" i="1" s="1"/>
  <c r="F95" i="1"/>
  <c r="G95" i="1" s="1"/>
  <c r="G94" i="1"/>
  <c r="F94" i="1"/>
  <c r="F93" i="1"/>
  <c r="G93" i="1" s="1"/>
  <c r="G92" i="1"/>
  <c r="F92" i="1"/>
  <c r="F91" i="1"/>
  <c r="G91" i="1" s="1"/>
  <c r="G90" i="1"/>
  <c r="F90" i="1"/>
  <c r="F89" i="1"/>
  <c r="G89" i="1" s="1"/>
  <c r="G88" i="1"/>
  <c r="F88" i="1"/>
  <c r="F87" i="1"/>
  <c r="F101" i="1" s="1"/>
  <c r="B102" i="1"/>
  <c r="E101" i="1"/>
  <c r="D101" i="1"/>
  <c r="B101" i="1"/>
  <c r="E100" i="1"/>
  <c r="D100" i="1"/>
  <c r="B100" i="1"/>
  <c r="F99" i="1"/>
  <c r="G99" i="1" s="1"/>
  <c r="E99" i="1"/>
  <c r="D99" i="1"/>
  <c r="B99" i="1"/>
  <c r="C88" i="1" s="1"/>
  <c r="C89" i="1"/>
  <c r="C90" i="1"/>
  <c r="C91" i="1"/>
  <c r="C92" i="1"/>
  <c r="C93" i="1"/>
  <c r="C94" i="1"/>
  <c r="C95" i="1"/>
  <c r="C96" i="1"/>
  <c r="C97" i="1"/>
  <c r="C98" i="1"/>
  <c r="C87" i="1"/>
  <c r="F100" i="1" l="1"/>
  <c r="G87" i="1"/>
  <c r="C99" i="1"/>
  <c r="C101" i="1"/>
  <c r="C100" i="1"/>
  <c r="G101" i="1" l="1"/>
  <c r="G100" i="1"/>
  <c r="A81" i="1" l="1"/>
  <c r="F79" i="1"/>
  <c r="E79" i="1"/>
  <c r="D79" i="1"/>
  <c r="C79" i="1"/>
  <c r="B79" i="1"/>
  <c r="F78" i="1"/>
  <c r="E78" i="1"/>
  <c r="D78" i="1"/>
  <c r="C78" i="1"/>
  <c r="B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F66" i="1" l="1"/>
  <c r="F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66" i="1" s="1"/>
  <c r="G65" i="1" l="1"/>
  <c r="E38" i="1" l="1"/>
  <c r="E39" i="1" s="1"/>
  <c r="E37" i="1"/>
  <c r="E36" i="1"/>
  <c r="E35" i="1"/>
  <c r="E34" i="1"/>
  <c r="E33" i="1"/>
  <c r="E32" i="1"/>
  <c r="E31" i="1"/>
  <c r="E30" i="1"/>
  <c r="F25" i="1" l="1"/>
  <c r="D25" i="1"/>
  <c r="F16" i="1"/>
  <c r="F17" i="1"/>
  <c r="F18" i="1"/>
  <c r="F19" i="1"/>
  <c r="F20" i="1"/>
  <c r="F21" i="1"/>
  <c r="F22" i="1"/>
  <c r="F23" i="1"/>
  <c r="F24" i="1"/>
  <c r="F15" i="1"/>
  <c r="D15" i="1"/>
  <c r="D17" i="1"/>
  <c r="D18" i="1"/>
  <c r="D19" i="1"/>
  <c r="D20" i="1"/>
  <c r="D21" i="1"/>
  <c r="D22" i="1"/>
  <c r="D23" i="1"/>
  <c r="D24" i="1"/>
  <c r="D16" i="1"/>
  <c r="E24" i="1"/>
  <c r="E23" i="1"/>
  <c r="E22" i="1"/>
  <c r="E21" i="1"/>
  <c r="E20" i="1"/>
  <c r="E19" i="1"/>
  <c r="E18" i="1"/>
  <c r="E17" i="1"/>
  <c r="E16" i="1"/>
  <c r="E15" i="1"/>
  <c r="C25" i="1"/>
  <c r="E25" i="1" l="1"/>
  <c r="D10" i="1" l="1"/>
  <c r="E10" i="1" s="1"/>
  <c r="D9" i="1"/>
  <c r="E9" i="1" s="1"/>
  <c r="D8" i="1"/>
  <c r="D7" i="1"/>
  <c r="E7" i="1" s="1"/>
  <c r="D6" i="1"/>
  <c r="E6" i="1" s="1"/>
  <c r="D5" i="1"/>
  <c r="E5" i="1" s="1"/>
  <c r="E8" i="1" l="1"/>
</calcChain>
</file>

<file path=xl/sharedStrings.xml><?xml version="1.0" encoding="utf-8"?>
<sst xmlns="http://schemas.openxmlformats.org/spreadsheetml/2006/main" count="515" uniqueCount="191">
  <si>
    <t>実習11</t>
    <rPh sb="0" eb="2">
      <t>ジッシュウ</t>
    </rPh>
    <phoneticPr fontId="2"/>
  </si>
  <si>
    <t>のんきや売上日報</t>
    <rPh sb="4" eb="6">
      <t>ウリアゲ</t>
    </rPh>
    <rPh sb="6" eb="8">
      <t>ニッポウ</t>
    </rPh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</si>
  <si>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</si>
  <si>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</si>
  <si>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</si>
  <si>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</si>
  <si>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割合</t>
    <rPh sb="0" eb="2">
      <t>ワリアイ</t>
    </rPh>
    <phoneticPr fontId="2"/>
  </si>
  <si>
    <t>焼きそば</t>
    <rPh sb="0" eb="1">
      <t>ヤ</t>
    </rPh>
    <phoneticPr fontId="2"/>
  </si>
  <si>
    <t>たこ焼き</t>
    <rPh sb="2" eb="3">
      <t>ヤ</t>
    </rPh>
    <phoneticPr fontId="2"/>
  </si>
  <si>
    <t>お面</t>
    <rPh sb="1" eb="2">
      <t>メン</t>
    </rPh>
    <phoneticPr fontId="2"/>
  </si>
  <si>
    <t>ヨーヨー</t>
    <phoneticPr fontId="2"/>
  </si>
  <si>
    <t>金魚すくい</t>
    <rPh sb="0" eb="2">
      <t>キンギョ</t>
    </rPh>
    <phoneticPr fontId="2"/>
  </si>
  <si>
    <t>合計金額</t>
    <rPh sb="0" eb="2">
      <t>ゴウケイ</t>
    </rPh>
    <rPh sb="2" eb="4">
      <t>キンガク</t>
    </rPh>
    <phoneticPr fontId="2"/>
  </si>
  <si>
    <t>実習12</t>
    <rPh sb="0" eb="2">
      <t>ジッシュウ</t>
    </rPh>
    <phoneticPr fontId="2"/>
  </si>
  <si>
    <t>おにぎり売上一覧表</t>
    <rPh sb="4" eb="6">
      <t>ウリアゲ</t>
    </rPh>
    <rPh sb="6" eb="8">
      <t>イチラン</t>
    </rPh>
    <rPh sb="8" eb="9">
      <t>ヒョウ</t>
    </rPh>
    <phoneticPr fontId="2"/>
  </si>
  <si>
    <t>種類</t>
    <rPh sb="0" eb="2">
      <t>シュルイ</t>
    </rPh>
    <phoneticPr fontId="2"/>
  </si>
  <si>
    <t>個数</t>
    <rPh sb="0" eb="2">
      <t>コスウ</t>
    </rPh>
    <phoneticPr fontId="2"/>
  </si>
  <si>
    <t>割合１</t>
    <rPh sb="0" eb="2">
      <t>ワリアイ</t>
    </rPh>
    <phoneticPr fontId="2"/>
  </si>
  <si>
    <t>割合２</t>
    <rPh sb="0" eb="2">
      <t>ワリアイ</t>
    </rPh>
    <phoneticPr fontId="2"/>
  </si>
  <si>
    <t>うめ</t>
    <phoneticPr fontId="2"/>
  </si>
  <si>
    <t>おかか</t>
    <phoneticPr fontId="2"/>
  </si>
  <si>
    <t>ツナ</t>
    <phoneticPr fontId="2"/>
  </si>
  <si>
    <t>こんぶ</t>
    <phoneticPr fontId="2"/>
  </si>
  <si>
    <t>五目</t>
    <rPh sb="0" eb="2">
      <t>ゴモク</t>
    </rPh>
    <phoneticPr fontId="2"/>
  </si>
  <si>
    <t>明太子</t>
    <rPh sb="0" eb="3">
      <t>メンタイコ</t>
    </rPh>
    <phoneticPr fontId="2"/>
  </si>
  <si>
    <t>鮭</t>
    <rPh sb="0" eb="1">
      <t>シャケ</t>
    </rPh>
    <phoneticPr fontId="2"/>
  </si>
  <si>
    <t>たらこ</t>
    <phoneticPr fontId="2"/>
  </si>
  <si>
    <t>山ゴボウ</t>
    <rPh sb="0" eb="1">
      <t>ヤマ</t>
    </rPh>
    <phoneticPr fontId="2"/>
  </si>
  <si>
    <t>野沢菜</t>
    <rPh sb="0" eb="3">
      <t>ノザワナ</t>
    </rPh>
    <phoneticPr fontId="2"/>
  </si>
  <si>
    <t>合計</t>
    <rPh sb="0" eb="2">
      <t>ゴウケイ</t>
    </rPh>
    <phoneticPr fontId="2"/>
  </si>
  <si>
    <t>実習13</t>
    <rPh sb="0" eb="2">
      <t>ジッシュウ</t>
    </rPh>
    <phoneticPr fontId="2"/>
  </si>
  <si>
    <t>＞＞Ｇ８（主要８か国）の人口密度（人／１ｋ㎡当たり）＜＜</t>
    <rPh sb="5" eb="7">
      <t>シュヨウ</t>
    </rPh>
    <rPh sb="9" eb="10">
      <t>コク</t>
    </rPh>
    <rPh sb="12" eb="14">
      <t>ジンコウ</t>
    </rPh>
    <rPh sb="14" eb="16">
      <t>ミツド</t>
    </rPh>
    <rPh sb="17" eb="18">
      <t>ニン</t>
    </rPh>
    <rPh sb="22" eb="23">
      <t>ア</t>
    </rPh>
    <phoneticPr fontId="2"/>
  </si>
  <si>
    <t>国　名</t>
    <rPh sb="0" eb="1">
      <t>クニ</t>
    </rPh>
    <rPh sb="2" eb="3">
      <t>メイ</t>
    </rPh>
    <phoneticPr fontId="2"/>
  </si>
  <si>
    <t>首　都</t>
    <rPh sb="0" eb="1">
      <t>クビ</t>
    </rPh>
    <rPh sb="2" eb="3">
      <t>ト</t>
    </rPh>
    <phoneticPr fontId="2"/>
  </si>
  <si>
    <t>面積（千ｋ㎡）</t>
    <rPh sb="0" eb="2">
      <t>メンセキ</t>
    </rPh>
    <rPh sb="3" eb="4">
      <t>セン</t>
    </rPh>
    <phoneticPr fontId="2"/>
  </si>
  <si>
    <t>人口（千人）</t>
    <rPh sb="0" eb="2">
      <t>ジンコウ</t>
    </rPh>
    <rPh sb="3" eb="5">
      <t>センニン</t>
    </rPh>
    <phoneticPr fontId="2"/>
  </si>
  <si>
    <t>人口密度</t>
    <rPh sb="0" eb="2">
      <t>ジンコウ</t>
    </rPh>
    <rPh sb="2" eb="4">
      <t>ミツド</t>
    </rPh>
    <phoneticPr fontId="2"/>
  </si>
  <si>
    <t>アメリカ合衆国</t>
    <rPh sb="4" eb="7">
      <t>ガッシュウコク</t>
    </rPh>
    <phoneticPr fontId="2"/>
  </si>
  <si>
    <t>ワシントン</t>
    <phoneticPr fontId="2"/>
  </si>
  <si>
    <t>イギリス</t>
    <phoneticPr fontId="2"/>
  </si>
  <si>
    <t>ロンドン</t>
    <phoneticPr fontId="2"/>
  </si>
  <si>
    <t>イタリア共和国</t>
    <rPh sb="4" eb="6">
      <t>キョウワ</t>
    </rPh>
    <rPh sb="6" eb="7">
      <t>コク</t>
    </rPh>
    <phoneticPr fontId="2"/>
  </si>
  <si>
    <t>ローマ</t>
    <phoneticPr fontId="2"/>
  </si>
  <si>
    <t>カナダ</t>
    <phoneticPr fontId="2"/>
  </si>
  <si>
    <t>オタワ</t>
    <phoneticPr fontId="2"/>
  </si>
  <si>
    <t>フランス共和国</t>
    <rPh sb="4" eb="6">
      <t>キョウワ</t>
    </rPh>
    <rPh sb="6" eb="7">
      <t>コク</t>
    </rPh>
    <phoneticPr fontId="2"/>
  </si>
  <si>
    <t>パリ</t>
    <phoneticPr fontId="2"/>
  </si>
  <si>
    <t>ドイツ連邦共和国</t>
    <rPh sb="3" eb="5">
      <t>レンポウ</t>
    </rPh>
    <rPh sb="5" eb="8">
      <t>キョウワコク</t>
    </rPh>
    <phoneticPr fontId="2"/>
  </si>
  <si>
    <t>ベルリン</t>
    <phoneticPr fontId="2"/>
  </si>
  <si>
    <t>日本国</t>
    <rPh sb="0" eb="2">
      <t>ニホン</t>
    </rPh>
    <rPh sb="2" eb="3">
      <t>コク</t>
    </rPh>
    <phoneticPr fontId="2"/>
  </si>
  <si>
    <t>東京</t>
    <rPh sb="0" eb="2">
      <t>トウキョウ</t>
    </rPh>
    <phoneticPr fontId="2"/>
  </si>
  <si>
    <t>ロシア連邦</t>
    <rPh sb="3" eb="5">
      <t>レンポウ</t>
    </rPh>
    <phoneticPr fontId="2"/>
  </si>
  <si>
    <t>モスクワ</t>
    <phoneticPr fontId="2"/>
  </si>
  <si>
    <t>最　大</t>
    <rPh sb="0" eb="1">
      <t>サイ</t>
    </rPh>
    <rPh sb="2" eb="3">
      <t>ダイ</t>
    </rPh>
    <phoneticPr fontId="2"/>
  </si>
  <si>
    <t>最　小</t>
    <rPh sb="0" eb="1">
      <t>サイ</t>
    </rPh>
    <rPh sb="2" eb="3">
      <t>ショウ</t>
    </rPh>
    <phoneticPr fontId="2"/>
  </si>
  <si>
    <t>実習14</t>
    <rPh sb="0" eb="2">
      <t>ジッシュウ</t>
    </rPh>
    <phoneticPr fontId="2"/>
  </si>
  <si>
    <t>サッカー・ワールドカップ（Road To Qatar 2022）</t>
    <phoneticPr fontId="2"/>
  </si>
  <si>
    <t>回</t>
    <rPh sb="0" eb="1">
      <t>カイ</t>
    </rPh>
    <phoneticPr fontId="2"/>
  </si>
  <si>
    <t>開催年</t>
    <rPh sb="0" eb="2">
      <t>カイサイ</t>
    </rPh>
    <rPh sb="2" eb="3">
      <t>ネン</t>
    </rPh>
    <phoneticPr fontId="2"/>
  </si>
  <si>
    <t>開催国</t>
    <rPh sb="0" eb="2">
      <t>カイサイ</t>
    </rPh>
    <rPh sb="2" eb="3">
      <t>コク</t>
    </rPh>
    <phoneticPr fontId="2"/>
  </si>
  <si>
    <t>優勝国</t>
    <rPh sb="0" eb="2">
      <t>ユウショウ</t>
    </rPh>
    <rPh sb="2" eb="3">
      <t>コク</t>
    </rPh>
    <phoneticPr fontId="2"/>
  </si>
  <si>
    <t>試合数</t>
    <rPh sb="0" eb="2">
      <t>シアイ</t>
    </rPh>
    <rPh sb="2" eb="3">
      <t>スウ</t>
    </rPh>
    <phoneticPr fontId="2"/>
  </si>
  <si>
    <t>ゴール数</t>
    <rPh sb="3" eb="4">
      <t>スウ</t>
    </rPh>
    <phoneticPr fontId="2"/>
  </si>
  <si>
    <t>１試合当たりのゴール数</t>
    <rPh sb="1" eb="3">
      <t>シアイ</t>
    </rPh>
    <rPh sb="3" eb="4">
      <t>ア</t>
    </rPh>
    <rPh sb="10" eb="11">
      <t>スウ</t>
    </rPh>
    <phoneticPr fontId="2"/>
  </si>
  <si>
    <t>第１回</t>
    <rPh sb="0" eb="1">
      <t>ダイ</t>
    </rPh>
    <rPh sb="2" eb="3">
      <t>カイ</t>
    </rPh>
    <phoneticPr fontId="3"/>
  </si>
  <si>
    <t>ウルグアイ</t>
    <phoneticPr fontId="3"/>
  </si>
  <si>
    <t>第２回</t>
    <rPh sb="0" eb="1">
      <t>ダイ</t>
    </rPh>
    <rPh sb="2" eb="3">
      <t>カイ</t>
    </rPh>
    <phoneticPr fontId="3"/>
  </si>
  <si>
    <t>イタリア</t>
    <phoneticPr fontId="3"/>
  </si>
  <si>
    <t>第３回</t>
    <rPh sb="0" eb="1">
      <t>ダイ</t>
    </rPh>
    <rPh sb="2" eb="3">
      <t>カイ</t>
    </rPh>
    <phoneticPr fontId="3"/>
  </si>
  <si>
    <t>フランス</t>
    <phoneticPr fontId="3"/>
  </si>
  <si>
    <t>第４回</t>
    <rPh sb="0" eb="1">
      <t>ダイ</t>
    </rPh>
    <rPh sb="2" eb="3">
      <t>カイ</t>
    </rPh>
    <phoneticPr fontId="3"/>
  </si>
  <si>
    <t>ブラジル</t>
    <phoneticPr fontId="3"/>
  </si>
  <si>
    <t>第５回</t>
    <rPh sb="0" eb="1">
      <t>ダイ</t>
    </rPh>
    <rPh sb="2" eb="3">
      <t>カイ</t>
    </rPh>
    <phoneticPr fontId="3"/>
  </si>
  <si>
    <t>スイス</t>
    <phoneticPr fontId="3"/>
  </si>
  <si>
    <t>西ドイツ</t>
    <rPh sb="0" eb="1">
      <t>ニシ</t>
    </rPh>
    <phoneticPr fontId="3"/>
  </si>
  <si>
    <t>第６回</t>
    <rPh sb="0" eb="1">
      <t>ダイ</t>
    </rPh>
    <rPh sb="2" eb="3">
      <t>カイ</t>
    </rPh>
    <phoneticPr fontId="3"/>
  </si>
  <si>
    <t>スウェーデン</t>
    <phoneticPr fontId="3"/>
  </si>
  <si>
    <t>第７回</t>
    <rPh sb="0" eb="1">
      <t>ダイ</t>
    </rPh>
    <rPh sb="2" eb="3">
      <t>カイ</t>
    </rPh>
    <phoneticPr fontId="3"/>
  </si>
  <si>
    <t>チリ</t>
    <phoneticPr fontId="3"/>
  </si>
  <si>
    <t>第８回</t>
    <rPh sb="0" eb="1">
      <t>ダイ</t>
    </rPh>
    <rPh sb="2" eb="3">
      <t>カイ</t>
    </rPh>
    <phoneticPr fontId="3"/>
  </si>
  <si>
    <t>イングランド</t>
    <phoneticPr fontId="3"/>
  </si>
  <si>
    <t>第９回</t>
    <rPh sb="0" eb="1">
      <t>ダイ</t>
    </rPh>
    <rPh sb="2" eb="3">
      <t>カイ</t>
    </rPh>
    <phoneticPr fontId="3"/>
  </si>
  <si>
    <t>メキシコ</t>
    <phoneticPr fontId="3"/>
  </si>
  <si>
    <t>第１０回</t>
    <rPh sb="0" eb="1">
      <t>ダイ</t>
    </rPh>
    <rPh sb="3" eb="4">
      <t>カイ</t>
    </rPh>
    <phoneticPr fontId="3"/>
  </si>
  <si>
    <t>第１１回</t>
    <rPh sb="0" eb="1">
      <t>ダイ</t>
    </rPh>
    <rPh sb="3" eb="4">
      <t>カイ</t>
    </rPh>
    <phoneticPr fontId="3"/>
  </si>
  <si>
    <t>アルゼンチン</t>
    <phoneticPr fontId="3"/>
  </si>
  <si>
    <t>第１２回</t>
    <rPh sb="0" eb="1">
      <t>ダイ</t>
    </rPh>
    <rPh sb="3" eb="4">
      <t>カイ</t>
    </rPh>
    <phoneticPr fontId="3"/>
  </si>
  <si>
    <t>スペイン</t>
    <phoneticPr fontId="3"/>
  </si>
  <si>
    <t>第１３回</t>
    <rPh sb="0" eb="1">
      <t>ダイ</t>
    </rPh>
    <rPh sb="3" eb="4">
      <t>カイ</t>
    </rPh>
    <phoneticPr fontId="3"/>
  </si>
  <si>
    <t>第１４回</t>
    <rPh sb="0" eb="1">
      <t>ダイ</t>
    </rPh>
    <rPh sb="3" eb="4">
      <t>カイ</t>
    </rPh>
    <phoneticPr fontId="3"/>
  </si>
  <si>
    <t>第１５回</t>
    <rPh sb="0" eb="1">
      <t>ダイ</t>
    </rPh>
    <rPh sb="3" eb="4">
      <t>カイ</t>
    </rPh>
    <phoneticPr fontId="3"/>
  </si>
  <si>
    <t>アメリカ</t>
    <phoneticPr fontId="3"/>
  </si>
  <si>
    <t>第１６回</t>
    <rPh sb="0" eb="1">
      <t>ダイ</t>
    </rPh>
    <rPh sb="3" eb="4">
      <t>カイ</t>
    </rPh>
    <phoneticPr fontId="3"/>
  </si>
  <si>
    <t>第１７回</t>
    <rPh sb="0" eb="1">
      <t>ダイ</t>
    </rPh>
    <rPh sb="3" eb="4">
      <t>カイ</t>
    </rPh>
    <phoneticPr fontId="3"/>
  </si>
  <si>
    <t>韓国・日本</t>
    <rPh sb="0" eb="2">
      <t>カンコク</t>
    </rPh>
    <rPh sb="3" eb="5">
      <t>ニホン</t>
    </rPh>
    <phoneticPr fontId="3"/>
  </si>
  <si>
    <t>第１８回</t>
    <rPh sb="0" eb="1">
      <t>ダイ</t>
    </rPh>
    <rPh sb="3" eb="4">
      <t>カイ</t>
    </rPh>
    <phoneticPr fontId="2"/>
  </si>
  <si>
    <t>ドイツ</t>
    <phoneticPr fontId="2"/>
  </si>
  <si>
    <t>イタリア</t>
    <phoneticPr fontId="2"/>
  </si>
  <si>
    <t>第１９回</t>
    <rPh sb="0" eb="1">
      <t>ダイ</t>
    </rPh>
    <rPh sb="3" eb="4">
      <t>カイ</t>
    </rPh>
    <phoneticPr fontId="2"/>
  </si>
  <si>
    <t>南アフリカ</t>
    <rPh sb="0" eb="1">
      <t>ミナミ</t>
    </rPh>
    <phoneticPr fontId="2"/>
  </si>
  <si>
    <t>スペイン</t>
    <phoneticPr fontId="2"/>
  </si>
  <si>
    <t>第２０回</t>
    <rPh sb="0" eb="1">
      <t>ダイ</t>
    </rPh>
    <rPh sb="3" eb="4">
      <t>カイ</t>
    </rPh>
    <phoneticPr fontId="2"/>
  </si>
  <si>
    <t>第２１回</t>
    <rPh sb="0" eb="1">
      <t>ダイ</t>
    </rPh>
    <rPh sb="3" eb="4">
      <t>カイ</t>
    </rPh>
    <phoneticPr fontId="2"/>
  </si>
  <si>
    <t>ロシア</t>
    <phoneticPr fontId="3"/>
  </si>
  <si>
    <t>最高</t>
    <rPh sb="0" eb="2">
      <t>サイコウ</t>
    </rPh>
    <phoneticPr fontId="2"/>
  </si>
  <si>
    <t>最低</t>
    <rPh sb="0" eb="2">
      <t>サイテイ</t>
    </rPh>
    <phoneticPr fontId="2"/>
  </si>
  <si>
    <t>実習15</t>
    <rPh sb="0" eb="2">
      <t>ジッシュウ</t>
    </rPh>
    <phoneticPr fontId="2"/>
  </si>
  <si>
    <t>砲丸投げ記録会</t>
    <rPh sb="0" eb="3">
      <t>ホウガンナ</t>
    </rPh>
    <rPh sb="4" eb="7">
      <t>キロクカイ</t>
    </rPh>
    <phoneticPr fontId="5"/>
  </si>
  <si>
    <t>（単位：ｍ）</t>
    <rPh sb="1" eb="3">
      <t>タンイ</t>
    </rPh>
    <phoneticPr fontId="5"/>
  </si>
  <si>
    <t>選手名</t>
    <rPh sb="0" eb="2">
      <t>センシュ</t>
    </rPh>
    <rPh sb="2" eb="3">
      <t>メイ</t>
    </rPh>
    <phoneticPr fontId="5"/>
  </si>
  <si>
    <t>第１回目</t>
    <rPh sb="0" eb="1">
      <t>ダイ</t>
    </rPh>
    <rPh sb="2" eb="4">
      <t>カイメ</t>
    </rPh>
    <phoneticPr fontId="5"/>
  </si>
  <si>
    <t>第２回目</t>
    <rPh sb="0" eb="1">
      <t>ダイ</t>
    </rPh>
    <rPh sb="2" eb="4">
      <t>カイメ</t>
    </rPh>
    <phoneticPr fontId="5"/>
  </si>
  <si>
    <t>第３回目</t>
    <rPh sb="0" eb="1">
      <t>ダイ</t>
    </rPh>
    <rPh sb="2" eb="4">
      <t>カイメ</t>
    </rPh>
    <phoneticPr fontId="5"/>
  </si>
  <si>
    <t>第４回目</t>
    <rPh sb="0" eb="1">
      <t>ダイ</t>
    </rPh>
    <rPh sb="2" eb="4">
      <t>カイメ</t>
    </rPh>
    <phoneticPr fontId="5"/>
  </si>
  <si>
    <t>第５回目</t>
    <rPh sb="0" eb="1">
      <t>ダイ</t>
    </rPh>
    <rPh sb="2" eb="4">
      <t>カイメ</t>
    </rPh>
    <phoneticPr fontId="5"/>
  </si>
  <si>
    <t>個人最高</t>
    <rPh sb="0" eb="2">
      <t>コジン</t>
    </rPh>
    <rPh sb="2" eb="4">
      <t>サイコウ</t>
    </rPh>
    <phoneticPr fontId="5"/>
  </si>
  <si>
    <t>個人平均</t>
    <rPh sb="0" eb="2">
      <t>コジン</t>
    </rPh>
    <rPh sb="2" eb="4">
      <t>ヘイキン</t>
    </rPh>
    <phoneticPr fontId="5"/>
  </si>
  <si>
    <t>最高記録</t>
    <rPh sb="0" eb="2">
      <t>サイコウ</t>
    </rPh>
    <rPh sb="2" eb="4">
      <t>キロク</t>
    </rPh>
    <phoneticPr fontId="5"/>
  </si>
  <si>
    <t>最低記録</t>
    <rPh sb="0" eb="2">
      <t>サイテイ</t>
    </rPh>
    <rPh sb="2" eb="4">
      <t>キロク</t>
    </rPh>
    <phoneticPr fontId="5"/>
  </si>
  <si>
    <t>出場人数</t>
    <rPh sb="0" eb="2">
      <t>シュツジョウ</t>
    </rPh>
    <rPh sb="2" eb="4">
      <t>ニンズウ</t>
    </rPh>
    <phoneticPr fontId="5"/>
  </si>
  <si>
    <t>名</t>
    <rPh sb="0" eb="1">
      <t>メイ</t>
    </rPh>
    <phoneticPr fontId="5"/>
  </si>
  <si>
    <t>実習16</t>
    <rPh sb="0" eb="2">
      <t>ジッシュウ</t>
    </rPh>
    <phoneticPr fontId="2"/>
  </si>
  <si>
    <t>サークル活動予算消化状況</t>
    <rPh sb="4" eb="6">
      <t>カツドウ</t>
    </rPh>
    <rPh sb="6" eb="8">
      <t>ヨサン</t>
    </rPh>
    <rPh sb="8" eb="10">
      <t>ショウカ</t>
    </rPh>
    <rPh sb="10" eb="12">
      <t>ジョウキョウ</t>
    </rPh>
    <phoneticPr fontId="5"/>
  </si>
  <si>
    <t>１月９日現在</t>
    <rPh sb="1" eb="2">
      <t>ガツ</t>
    </rPh>
    <rPh sb="3" eb="4">
      <t>ニチ</t>
    </rPh>
    <rPh sb="4" eb="6">
      <t>ゲンザイ</t>
    </rPh>
    <phoneticPr fontId="5"/>
  </si>
  <si>
    <t>サークル名</t>
    <rPh sb="4" eb="5">
      <t>メイ</t>
    </rPh>
    <phoneticPr fontId="5"/>
  </si>
  <si>
    <t>予算額</t>
    <rPh sb="0" eb="3">
      <t>ヨサンガク</t>
    </rPh>
    <phoneticPr fontId="5"/>
  </si>
  <si>
    <t>予算割合</t>
    <rPh sb="0" eb="2">
      <t>ヨサン</t>
    </rPh>
    <rPh sb="2" eb="4">
      <t>ワリアイ</t>
    </rPh>
    <phoneticPr fontId="5"/>
  </si>
  <si>
    <t>第１期</t>
    <rPh sb="0" eb="1">
      <t>ダイ</t>
    </rPh>
    <rPh sb="2" eb="3">
      <t>キ</t>
    </rPh>
    <phoneticPr fontId="5"/>
  </si>
  <si>
    <t>第２期</t>
    <rPh sb="0" eb="1">
      <t>ダイ</t>
    </rPh>
    <rPh sb="2" eb="3">
      <t>キ</t>
    </rPh>
    <phoneticPr fontId="5"/>
  </si>
  <si>
    <t>消化額</t>
    <rPh sb="0" eb="2">
      <t>ショウカ</t>
    </rPh>
    <rPh sb="2" eb="3">
      <t>ガク</t>
    </rPh>
    <phoneticPr fontId="5"/>
  </si>
  <si>
    <t>消化率</t>
    <rPh sb="0" eb="3">
      <t>ショウカリツ</t>
    </rPh>
    <phoneticPr fontId="5"/>
  </si>
  <si>
    <t>バドミントン</t>
  </si>
  <si>
    <t>硬式野球</t>
    <rPh sb="0" eb="2">
      <t>コウシキ</t>
    </rPh>
    <rPh sb="2" eb="4">
      <t>ヤキュウ</t>
    </rPh>
    <phoneticPr fontId="5"/>
  </si>
  <si>
    <t>テニス</t>
  </si>
  <si>
    <t>サッカー</t>
  </si>
  <si>
    <t>ハンドボール</t>
  </si>
  <si>
    <t>バスケット</t>
  </si>
  <si>
    <t>柔道</t>
    <rPh sb="0" eb="2">
      <t>ジュウドウ</t>
    </rPh>
    <phoneticPr fontId="5"/>
  </si>
  <si>
    <t>体操</t>
    <rPh sb="0" eb="2">
      <t>タイソウ</t>
    </rPh>
    <phoneticPr fontId="5"/>
  </si>
  <si>
    <t>クイズ研究</t>
    <rPh sb="3" eb="5">
      <t>ケンキュウ</t>
    </rPh>
    <phoneticPr fontId="5"/>
  </si>
  <si>
    <t>ボランティア</t>
    <phoneticPr fontId="5"/>
  </si>
  <si>
    <t>自然観察</t>
    <rPh sb="0" eb="2">
      <t>シゼン</t>
    </rPh>
    <rPh sb="2" eb="4">
      <t>カンサツ</t>
    </rPh>
    <phoneticPr fontId="5"/>
  </si>
  <si>
    <t>天文学</t>
    <rPh sb="0" eb="3">
      <t>テンモンガク</t>
    </rPh>
    <phoneticPr fontId="5"/>
  </si>
  <si>
    <t>合　計</t>
    <rPh sb="0" eb="1">
      <t>ゴウ</t>
    </rPh>
    <rPh sb="2" eb="3">
      <t>ケイ</t>
    </rPh>
    <phoneticPr fontId="5"/>
  </si>
  <si>
    <t>最　大</t>
    <rPh sb="0" eb="1">
      <t>サイ</t>
    </rPh>
    <rPh sb="2" eb="3">
      <t>ダイ</t>
    </rPh>
    <phoneticPr fontId="5"/>
  </si>
  <si>
    <t>最　小</t>
    <rPh sb="0" eb="1">
      <t>サイ</t>
    </rPh>
    <rPh sb="2" eb="3">
      <t>ショウ</t>
    </rPh>
    <phoneticPr fontId="5"/>
  </si>
  <si>
    <t>サークル数</t>
    <rPh sb="4" eb="5">
      <t>スウ</t>
    </rPh>
    <phoneticPr fontId="5"/>
  </si>
  <si>
    <t>実習17</t>
    <rPh sb="0" eb="2">
      <t>ジッシュウ</t>
    </rPh>
    <phoneticPr fontId="3"/>
  </si>
  <si>
    <t>ゲームソフト年間売上本数</t>
    <rPh sb="6" eb="8">
      <t>ネンカン</t>
    </rPh>
    <rPh sb="8" eb="10">
      <t>ウリアゲ</t>
    </rPh>
    <rPh sb="10" eb="12">
      <t>ホンスウ</t>
    </rPh>
    <phoneticPr fontId="3"/>
  </si>
  <si>
    <t>タ　イ　ト　ル</t>
    <phoneticPr fontId="3"/>
  </si>
  <si>
    <t>売上本数</t>
    <rPh sb="0" eb="2">
      <t>ウリアゲ</t>
    </rPh>
    <rPh sb="2" eb="4">
      <t>ホンスウ</t>
    </rPh>
    <phoneticPr fontId="3"/>
  </si>
  <si>
    <t>売上金額</t>
    <rPh sb="0" eb="2">
      <t>ウリアゲ</t>
    </rPh>
    <rPh sb="2" eb="4">
      <t>キンガク</t>
    </rPh>
    <phoneticPr fontId="3"/>
  </si>
  <si>
    <t>実売価格</t>
    <rPh sb="0" eb="2">
      <t>ジツバイ</t>
    </rPh>
    <rPh sb="2" eb="4">
      <t>カカク</t>
    </rPh>
    <phoneticPr fontId="3"/>
  </si>
  <si>
    <t>標準価格</t>
    <rPh sb="0" eb="2">
      <t>ヒョウジュン</t>
    </rPh>
    <rPh sb="2" eb="4">
      <t>カカク</t>
    </rPh>
    <phoneticPr fontId="3"/>
  </si>
  <si>
    <t>価格差</t>
    <rPh sb="0" eb="3">
      <t>カカクサ</t>
    </rPh>
    <phoneticPr fontId="3"/>
  </si>
  <si>
    <t>おいでよ　しょくぶつの森</t>
    <rPh sb="11" eb="12">
      <t>モリ</t>
    </rPh>
    <phoneticPr fontId="3"/>
  </si>
  <si>
    <t>ツマナイツマナイ</t>
    <phoneticPr fontId="3"/>
  </si>
  <si>
    <t>快進撃のジャイアント</t>
    <rPh sb="0" eb="3">
      <t>カイシンゲキ</t>
    </rPh>
    <phoneticPr fontId="3"/>
  </si>
  <si>
    <t>パラッパパラリラ５</t>
    <phoneticPr fontId="3"/>
  </si>
  <si>
    <t>ポケット怪獣　GO！</t>
    <rPh sb="4" eb="6">
      <t>カイジュウ</t>
    </rPh>
    <phoneticPr fontId="3"/>
  </si>
  <si>
    <t>エブリボディのＧＯＬＦ</t>
    <phoneticPr fontId="3"/>
  </si>
  <si>
    <t>セルダの伝説　ムッシュの仮面</t>
    <rPh sb="4" eb="6">
      <t>デンセツ</t>
    </rPh>
    <rPh sb="12" eb="14">
      <t>カメン</t>
    </rPh>
    <phoneticPr fontId="3"/>
  </si>
  <si>
    <t>ドラクエⅨ　星空の防人</t>
    <rPh sb="6" eb="7">
      <t>ホシ</t>
    </rPh>
    <rPh sb="7" eb="8">
      <t>ソラ</t>
    </rPh>
    <rPh sb="9" eb="11">
      <t>サキモリ</t>
    </rPh>
    <phoneticPr fontId="3"/>
  </si>
  <si>
    <t>ラストファンタジー零式</t>
    <rPh sb="9" eb="11">
      <t>レイシキ</t>
    </rPh>
    <phoneticPr fontId="3"/>
  </si>
  <si>
    <t>超マリオ兄弟</t>
    <rPh sb="0" eb="1">
      <t>チョウ</t>
    </rPh>
    <rPh sb="4" eb="6">
      <t>キョウダイ</t>
    </rPh>
    <phoneticPr fontId="3"/>
  </si>
  <si>
    <t>頭を鍛える大人のトレーニング</t>
    <rPh sb="0" eb="1">
      <t>アタマ</t>
    </rPh>
    <rPh sb="2" eb="3">
      <t>キタ</t>
    </rPh>
    <rPh sb="5" eb="7">
      <t>オトナ</t>
    </rPh>
    <phoneticPr fontId="3"/>
  </si>
  <si>
    <t>ぶよぶよ！！リクエスト</t>
    <phoneticPr fontId="3"/>
  </si>
  <si>
    <t>実習18</t>
    <rPh sb="0" eb="2">
      <t>ジッシュウ</t>
    </rPh>
    <phoneticPr fontId="2"/>
  </si>
  <si>
    <t>英語検定ドリルテスト判定結果</t>
    <rPh sb="0" eb="2">
      <t>エイゴ</t>
    </rPh>
    <rPh sb="2" eb="4">
      <t>ケンテイ</t>
    </rPh>
    <rPh sb="10" eb="12">
      <t>ハンテイ</t>
    </rPh>
    <rPh sb="12" eb="14">
      <t>ケッカ</t>
    </rPh>
    <phoneticPr fontId="3"/>
  </si>
  <si>
    <t>番号</t>
    <rPh sb="0" eb="2">
      <t>バンゴウ</t>
    </rPh>
    <phoneticPr fontId="3"/>
  </si>
  <si>
    <t>氏名</t>
    <rPh sb="0" eb="2">
      <t>シメイ</t>
    </rPh>
    <phoneticPr fontId="3"/>
  </si>
  <si>
    <t>１回目</t>
    <rPh sb="1" eb="3">
      <t>カイメ</t>
    </rPh>
    <phoneticPr fontId="3"/>
  </si>
  <si>
    <t>判定</t>
    <rPh sb="0" eb="2">
      <t>ハンテイ</t>
    </rPh>
    <phoneticPr fontId="3"/>
  </si>
  <si>
    <t>２回目</t>
    <rPh sb="1" eb="3">
      <t>カイメ</t>
    </rPh>
    <phoneticPr fontId="3"/>
  </si>
  <si>
    <t>総合判定</t>
    <rPh sb="0" eb="2">
      <t>ソウゴウ</t>
    </rPh>
    <rPh sb="2" eb="4">
      <t>ハンテイ</t>
    </rPh>
    <phoneticPr fontId="3"/>
  </si>
  <si>
    <t>備考</t>
    <rPh sb="0" eb="2">
      <t>ビコウ</t>
    </rPh>
    <phoneticPr fontId="2"/>
  </si>
  <si>
    <t>安西　伸司</t>
    <rPh sb="0" eb="2">
      <t>アンザイ</t>
    </rPh>
    <rPh sb="3" eb="5">
      <t>シンジ</t>
    </rPh>
    <phoneticPr fontId="2"/>
  </si>
  <si>
    <t>野村　義彦</t>
    <rPh sb="0" eb="2">
      <t>ノムラ</t>
    </rPh>
    <rPh sb="3" eb="5">
      <t>ヨシヒコ</t>
    </rPh>
    <phoneticPr fontId="2"/>
  </si>
  <si>
    <t>菅原　和人</t>
    <rPh sb="0" eb="2">
      <t>カンバラ</t>
    </rPh>
    <rPh sb="3" eb="5">
      <t>カズト</t>
    </rPh>
    <phoneticPr fontId="2"/>
  </si>
  <si>
    <t>鳩ケ谷　由</t>
    <rPh sb="0" eb="3">
      <t>ハトガヤ</t>
    </rPh>
    <rPh sb="4" eb="5">
      <t>ヨシ</t>
    </rPh>
    <phoneticPr fontId="2"/>
  </si>
  <si>
    <t>麻生　二郎</t>
    <rPh sb="0" eb="2">
      <t>アソウ</t>
    </rPh>
    <rPh sb="3" eb="5">
      <t>ジロウ</t>
    </rPh>
    <phoneticPr fontId="2"/>
  </si>
  <si>
    <t>福山　康夫</t>
    <rPh sb="0" eb="2">
      <t>フクヤマ</t>
    </rPh>
    <rPh sb="3" eb="5">
      <t>ヤスオ</t>
    </rPh>
    <phoneticPr fontId="2"/>
  </si>
  <si>
    <t>安藤　慎吾</t>
    <rPh sb="0" eb="2">
      <t>アンドウ</t>
    </rPh>
    <rPh sb="3" eb="5">
      <t>シンゴ</t>
    </rPh>
    <phoneticPr fontId="2"/>
  </si>
  <si>
    <t>小澤　　純</t>
    <rPh sb="0" eb="2">
      <t>オザワ</t>
    </rPh>
    <rPh sb="4" eb="5">
      <t>ジュン</t>
    </rPh>
    <phoneticPr fontId="3"/>
  </si>
  <si>
    <t>森田　和義</t>
    <rPh sb="0" eb="2">
      <t>モリタ</t>
    </rPh>
    <rPh sb="3" eb="5">
      <t>カズヨシ</t>
    </rPh>
    <phoneticPr fontId="3"/>
  </si>
  <si>
    <t>小野　啓一</t>
    <rPh sb="0" eb="2">
      <t>オノ</t>
    </rPh>
    <rPh sb="3" eb="5">
      <t>ケイイチ</t>
    </rPh>
    <phoneticPr fontId="3"/>
  </si>
  <si>
    <t>橋田　良次</t>
    <rPh sb="0" eb="2">
      <t>ハシダ</t>
    </rPh>
    <rPh sb="3" eb="5">
      <t>リョウジ</t>
    </rPh>
    <phoneticPr fontId="3"/>
  </si>
  <si>
    <t>ファウル</t>
    <phoneticPr fontId="2"/>
  </si>
  <si>
    <t>正誤判定</t>
    <rPh sb="0" eb="4">
      <t>セイゴハンテイ</t>
    </rPh>
    <phoneticPr fontId="2"/>
  </si>
  <si>
    <t>のセルに処理条件に従い、数式・関数を入力します。</t>
    <rPh sb="4" eb="8">
      <t>ショリジョウケン</t>
    </rPh>
    <rPh sb="9" eb="10">
      <t>シタガ</t>
    </rPh>
    <rPh sb="12" eb="14">
      <t>スウシキ</t>
    </rPh>
    <rPh sb="15" eb="17">
      <t>カンスウ</t>
    </rPh>
    <rPh sb="18" eb="20">
      <t>ニュウリョク</t>
    </rPh>
    <phoneticPr fontId="2"/>
  </si>
  <si>
    <t>正しい数式・関数ならこの色のセルにOK、間違っていればNGと表示されます。</t>
    <rPh sb="0" eb="1">
      <t>タダ</t>
    </rPh>
    <rPh sb="3" eb="5">
      <t>スウシキ</t>
    </rPh>
    <rPh sb="6" eb="8">
      <t>カンスウ</t>
    </rPh>
    <rPh sb="12" eb="13">
      <t>イロ</t>
    </rPh>
    <rPh sb="20" eb="22">
      <t>マチガ</t>
    </rPh>
    <rPh sb="30" eb="3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</si>
</sst>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&quot;¥&quot;#,##0;[Red]&quot;¥&quot;\-#,##0"/>
    <numFmt numFmtId="179" formatCode="&quot;¥&quot;#,##0.0;[Red]&quot;¥&quot;\-#,##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name val="游ゴシック"/>
      <family val="3"/>
      <charset val="128"/>
    </font>
    <font>
      <sz val="11"/>
      <color rgb="FF0070C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color rgb="FF7030A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5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NumberFormat="1" applyFont="1">
      <alignment vertical="center"/>
    </xf>
    <xf numFmtId="0" fontId="1" fillId="0" borderId="1" xfId="2" applyNumberFormat="1" applyFont="1" applyBorder="1">
      <alignment vertical="center"/>
    </xf>
    <xf numFmtId="0" fontId="1" fillId="0" borderId="1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" fillId="2" borderId="1" xfId="0" applyNumberFormat="1" applyFont="1" applyFill="1" applyBorder="1">
      <alignment vertical="center"/>
    </xf>
    <xf numFmtId="0" fontId="1" fillId="2" borderId="2" xfId="0" applyNumberFormat="1" applyFont="1" applyFill="1" applyBorder="1">
      <alignment vertical="center"/>
    </xf>
    <xf numFmtId="2" fontId="1" fillId="2" borderId="1" xfId="0" applyNumberFormat="1" applyFont="1" applyFill="1" applyBorder="1">
      <alignment vertical="center"/>
    </xf>
    <xf numFmtId="0" fontId="1" fillId="2" borderId="1" xfId="3" applyNumberFormat="1" applyFont="1" applyFill="1" applyBorder="1">
      <alignment vertical="center"/>
    </xf>
    <xf numFmtId="6" fontId="1" fillId="2" borderId="1" xfId="2" applyFont="1" applyFill="1" applyBorder="1">
      <alignment vertical="center"/>
    </xf>
    <xf numFmtId="10" fontId="1" fillId="2" borderId="1" xfId="3" applyNumberFormat="1" applyFont="1" applyFill="1" applyBorder="1">
      <alignment vertical="center"/>
    </xf>
    <xf numFmtId="176" fontId="1" fillId="2" borderId="1" xfId="3" applyNumberFormat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6" fontId="9" fillId="0" borderId="3" xfId="0" applyNumberFormat="1" applyFont="1" applyBorder="1">
      <alignment vertical="center"/>
    </xf>
    <xf numFmtId="10" fontId="9" fillId="0" borderId="9" xfId="3" applyNumberFormat="1" applyFont="1" applyBorder="1">
      <alignment vertical="center"/>
    </xf>
    <xf numFmtId="38" fontId="7" fillId="0" borderId="1" xfId="1" applyFont="1" applyBorder="1">
      <alignment vertical="center"/>
    </xf>
    <xf numFmtId="176" fontId="7" fillId="0" borderId="10" xfId="3" applyNumberFormat="1" applyFont="1" applyBorder="1">
      <alignment vertical="center"/>
    </xf>
    <xf numFmtId="38" fontId="8" fillId="0" borderId="8" xfId="1" applyFont="1" applyBorder="1">
      <alignment vertical="center"/>
    </xf>
    <xf numFmtId="176" fontId="8" fillId="0" borderId="12" xfId="3" applyNumberFormat="1" applyFont="1" applyBorder="1">
      <alignment vertical="center"/>
    </xf>
    <xf numFmtId="38" fontId="7" fillId="0" borderId="3" xfId="1" applyFont="1" applyBorder="1">
      <alignment vertical="center"/>
    </xf>
    <xf numFmtId="176" fontId="7" fillId="0" borderId="9" xfId="3" applyNumberFormat="1" applyFont="1" applyBorder="1">
      <alignment vertical="center"/>
    </xf>
    <xf numFmtId="38" fontId="7" fillId="0" borderId="7" xfId="1" applyFont="1" applyBorder="1">
      <alignment vertical="center"/>
    </xf>
    <xf numFmtId="176" fontId="7" fillId="0" borderId="11" xfId="3" applyNumberFormat="1" applyFont="1" applyBorder="1">
      <alignment vertical="center"/>
    </xf>
    <xf numFmtId="176" fontId="9" fillId="0" borderId="1" xfId="3" applyNumberFormat="1" applyFont="1" applyBorder="1">
      <alignment vertical="center"/>
    </xf>
    <xf numFmtId="6" fontId="9" fillId="0" borderId="1" xfId="0" applyNumberFormat="1" applyFont="1" applyBorder="1">
      <alignment vertical="center"/>
    </xf>
    <xf numFmtId="6" fontId="9" fillId="0" borderId="7" xfId="0" applyNumberFormat="1" applyFont="1" applyBorder="1">
      <alignment vertical="center"/>
    </xf>
    <xf numFmtId="0" fontId="9" fillId="0" borderId="8" xfId="0" applyFont="1" applyBorder="1">
      <alignment vertical="center"/>
    </xf>
    <xf numFmtId="6" fontId="9" fillId="0" borderId="8" xfId="0" applyNumberFormat="1" applyFont="1" applyBorder="1">
      <alignment vertical="center"/>
    </xf>
    <xf numFmtId="2" fontId="1" fillId="0" borderId="13" xfId="0" applyNumberFormat="1" applyFont="1" applyBorder="1">
      <alignment vertical="center"/>
    </xf>
    <xf numFmtId="2" fontId="1" fillId="0" borderId="10" xfId="0" applyNumberFormat="1" applyFont="1" applyBorder="1">
      <alignment vertical="center"/>
    </xf>
    <xf numFmtId="2" fontId="1" fillId="0" borderId="11" xfId="0" applyNumberFormat="1" applyFont="1" applyBorder="1">
      <alignment vertical="center"/>
    </xf>
    <xf numFmtId="2" fontId="1" fillId="0" borderId="9" xfId="0" applyNumberFormat="1" applyFont="1" applyBorder="1">
      <alignment vertical="center"/>
    </xf>
    <xf numFmtId="2" fontId="1" fillId="0" borderId="14" xfId="0" applyNumberFormat="1" applyFont="1" applyBorder="1">
      <alignment vertical="center"/>
    </xf>
    <xf numFmtId="2" fontId="1" fillId="0" borderId="15" xfId="0" applyNumberFormat="1" applyFont="1" applyBorder="1">
      <alignment vertical="center"/>
    </xf>
    <xf numFmtId="2" fontId="1" fillId="0" borderId="16" xfId="0" applyNumberFormat="1" applyFont="1" applyBorder="1">
      <alignment vertical="center"/>
    </xf>
    <xf numFmtId="2" fontId="1" fillId="0" borderId="17" xfId="0" applyNumberFormat="1" applyFont="1" applyBorder="1">
      <alignment vertical="center"/>
    </xf>
    <xf numFmtId="2" fontId="1" fillId="0" borderId="18" xfId="0" applyNumberFormat="1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2" fontId="1" fillId="0" borderId="21" xfId="0" applyNumberFormat="1" applyFont="1" applyBorder="1">
      <alignment vertical="center"/>
    </xf>
    <xf numFmtId="2" fontId="1" fillId="0" borderId="4" xfId="0" applyNumberFormat="1" applyFont="1" applyBorder="1">
      <alignment vertical="center"/>
    </xf>
    <xf numFmtId="2" fontId="1" fillId="0" borderId="6" xfId="0" applyNumberFormat="1" applyFont="1" applyBorder="1">
      <alignment vertical="center"/>
    </xf>
    <xf numFmtId="2" fontId="1" fillId="0" borderId="2" xfId="0" applyNumberFormat="1" applyFont="1" applyBorder="1">
      <alignment vertical="center"/>
    </xf>
    <xf numFmtId="2" fontId="1" fillId="0" borderId="7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21" xfId="3" applyNumberFormat="1" applyFont="1" applyBorder="1">
      <alignment vertical="center"/>
    </xf>
    <xf numFmtId="6" fontId="1" fillId="0" borderId="23" xfId="2" applyFont="1" applyFill="1" applyBorder="1">
      <alignment vertical="center"/>
    </xf>
    <xf numFmtId="6" fontId="1" fillId="0" borderId="26" xfId="2" applyFont="1" applyFill="1" applyBorder="1">
      <alignment vertical="center"/>
    </xf>
    <xf numFmtId="0" fontId="1" fillId="0" borderId="0" xfId="0" applyFont="1">
      <alignment vertical="center"/>
    </xf>
    <xf numFmtId="10" fontId="1" fillId="0" borderId="29" xfId="3" applyNumberFormat="1" applyFont="1" applyBorder="1">
      <alignment vertical="center"/>
    </xf>
    <xf numFmtId="0" fontId="1" fillId="0" borderId="23" xfId="0" applyFont="1" applyBorder="1">
      <alignment vertical="center"/>
    </xf>
    <xf numFmtId="176" fontId="1" fillId="0" borderId="25" xfId="3" applyNumberFormat="1" applyFont="1" applyFill="1" applyBorder="1">
      <alignment vertical="center"/>
    </xf>
    <xf numFmtId="38" fontId="1" fillId="0" borderId="24" xfId="1" applyFont="1" applyFill="1" applyBorder="1">
      <alignment vertical="center"/>
    </xf>
    <xf numFmtId="10" fontId="1" fillId="0" borderId="22" xfId="3" applyNumberFormat="1" applyFont="1" applyFill="1" applyBorder="1">
      <alignment vertical="center"/>
    </xf>
    <xf numFmtId="176" fontId="1" fillId="0" borderId="21" xfId="3" applyNumberFormat="1" applyFont="1" applyFill="1" applyBorder="1">
      <alignment vertical="center"/>
    </xf>
    <xf numFmtId="38" fontId="1" fillId="0" borderId="2" xfId="0" applyNumberFormat="1" applyFont="1" applyFill="1" applyBorder="1">
      <alignment vertical="center"/>
    </xf>
    <xf numFmtId="10" fontId="1" fillId="0" borderId="29" xfId="3" applyNumberFormat="1" applyFont="1" applyFill="1" applyBorder="1">
      <alignment vertical="center"/>
    </xf>
    <xf numFmtId="176" fontId="1" fillId="0" borderId="6" xfId="3" applyNumberFormat="1" applyFont="1" applyFill="1" applyBorder="1">
      <alignment vertical="center"/>
    </xf>
    <xf numFmtId="38" fontId="1" fillId="0" borderId="7" xfId="0" applyNumberFormat="1" applyFont="1" applyFill="1" applyBorder="1">
      <alignment vertical="center"/>
    </xf>
    <xf numFmtId="10" fontId="1" fillId="0" borderId="5" xfId="3" applyNumberFormat="1" applyFont="1" applyFill="1" applyBorder="1">
      <alignment vertical="center"/>
    </xf>
    <xf numFmtId="6" fontId="1" fillId="0" borderId="13" xfId="2" applyFont="1" applyFill="1" applyBorder="1">
      <alignment vertical="center"/>
    </xf>
    <xf numFmtId="6" fontId="1" fillId="0" borderId="27" xfId="2" applyFont="1" applyFill="1" applyBorder="1">
      <alignment vertical="center"/>
    </xf>
    <xf numFmtId="6" fontId="1" fillId="0" borderId="11" xfId="2" applyFont="1" applyFill="1" applyBorder="1">
      <alignment vertical="center"/>
    </xf>
    <xf numFmtId="6" fontId="1" fillId="0" borderId="28" xfId="2" applyFont="1" applyFill="1" applyBorder="1">
      <alignment vertical="center"/>
    </xf>
    <xf numFmtId="6" fontId="1" fillId="0" borderId="27" xfId="2" applyFont="1" applyBorder="1">
      <alignment vertical="center"/>
    </xf>
    <xf numFmtId="179" fontId="1" fillId="0" borderId="2" xfId="2" applyNumberFormat="1" applyFont="1" applyBorder="1">
      <alignment vertical="center"/>
    </xf>
    <xf numFmtId="179" fontId="1" fillId="0" borderId="7" xfId="2" applyNumberFormat="1" applyFont="1" applyBorder="1">
      <alignment vertical="center"/>
    </xf>
    <xf numFmtId="6" fontId="1" fillId="0" borderId="13" xfId="2" applyFont="1" applyBorder="1">
      <alignment vertical="center"/>
    </xf>
    <xf numFmtId="6" fontId="1" fillId="0" borderId="11" xfId="2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0" borderId="31" xfId="0" applyFont="1" applyBorder="1">
      <alignment vertical="center"/>
    </xf>
    <xf numFmtId="0" fontId="1" fillId="0" borderId="31" xfId="0" applyFont="1" applyBorder="1" applyAlignment="1">
      <alignment vertical="center"/>
    </xf>
    <xf numFmtId="0" fontId="1" fillId="0" borderId="31" xfId="0" applyFont="1" applyFill="1" applyBorder="1">
      <alignment vertical="center"/>
    </xf>
    <xf numFmtId="0" fontId="1" fillId="0" borderId="31" xfId="0" applyNumberFormat="1" applyFont="1" applyBorder="1">
      <alignment vertical="center"/>
    </xf>
    <xf numFmtId="0" fontId="1" fillId="0" borderId="31" xfId="2" applyNumberFormat="1" applyFont="1" applyBorder="1">
      <alignment vertical="center"/>
    </xf>
    <xf numFmtId="0" fontId="1" fillId="0" borderId="31" xfId="1" applyNumberFormat="1" applyFont="1" applyBorder="1">
      <alignment vertical="center"/>
    </xf>
    <xf numFmtId="0" fontId="6" fillId="0" borderId="31" xfId="0" applyFont="1" applyBorder="1" applyAlignment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</cellXfs>
  <cellStyles count="5">
    <cellStyle name="パーセント" xfId="3" builtinId="5"/>
    <cellStyle name="桁区切り" xfId="1" builtinId="6"/>
    <cellStyle name="通貨" xfId="2" builtinId="7"/>
    <cellStyle name="通貨 2" xfId="4" xr:uid="{00000000-0005-0000-0000-00002F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219074</xdr:rowOff>
    </xdr:from>
    <xdr:to>
      <xdr:col>5</xdr:col>
      <xdr:colOff>285750</xdr:colOff>
      <xdr:row>17</xdr:row>
      <xdr:rowOff>161924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9C480F-7DE3-48B9-88C8-99A8559F73A8}"/>
            </a:ext>
          </a:extLst>
        </xdr:cNvPr>
        <xdr:cNvSpPr txBox="1"/>
      </xdr:nvSpPr>
      <xdr:spPr>
        <a:xfrm>
          <a:off x="390525" y="2600324"/>
          <a:ext cx="3467100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あるお祭りの縁日における売り上げに関するデータを入力しなさい。</a:t>
          </a:r>
          <a:endParaRPr kumimoji="1" lang="en-US" altLang="ja-JP" sz="1100"/>
        </a:p>
        <a:p>
          <a:r>
            <a:rPr kumimoji="1" lang="ja-JP" altLang="en-US" sz="1100"/>
            <a:t>処理条件</a:t>
          </a:r>
          <a:endParaRPr kumimoji="1" lang="en-US" altLang="ja-JP" sz="1100"/>
        </a:p>
        <a:p>
          <a:r>
            <a:rPr kumimoji="1" lang="ja-JP" altLang="en-US" sz="1100"/>
            <a:t>・金額は「単価</a:t>
          </a:r>
          <a:r>
            <a:rPr kumimoji="1" lang="en-US" altLang="ja-JP" sz="1100"/>
            <a:t>×</a:t>
          </a:r>
          <a:r>
            <a:rPr kumimoji="1" lang="ja-JP" altLang="en-US" sz="1100"/>
            <a:t>数量」で求め、カンマをつける。</a:t>
          </a:r>
          <a:endParaRPr kumimoji="1" lang="en-US" altLang="ja-JP" sz="1100"/>
        </a:p>
        <a:p>
          <a:r>
            <a:rPr kumimoji="1" lang="ja-JP" altLang="en-US" sz="1100"/>
            <a:t>・割合は％表示とし、小数第１位まで表示する。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14</xdr:row>
      <xdr:rowOff>76200</xdr:rowOff>
    </xdr:from>
    <xdr:to>
      <xdr:col>8</xdr:col>
      <xdr:colOff>352424</xdr:colOff>
      <xdr:row>20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785E9A5-90FC-40BF-94A9-F2ABFAF2CF02}"/>
            </a:ext>
          </a:extLst>
        </xdr:cNvPr>
        <xdr:cNvSpPr txBox="1"/>
      </xdr:nvSpPr>
      <xdr:spPr>
        <a:xfrm>
          <a:off x="114299" y="3409950"/>
          <a:ext cx="5724525" cy="154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あるコンビニにおけるおにぎりの売り上げに関するデータを入力しなさい。</a:t>
          </a:r>
          <a:endParaRPr kumimoji="1" lang="en-US" altLang="ja-JP" sz="1100"/>
        </a:p>
        <a:p>
          <a:r>
            <a:rPr kumimoji="1" lang="ja-JP" altLang="en-US" sz="1100"/>
            <a:t>処理条件</a:t>
          </a:r>
          <a:endParaRPr kumimoji="1" lang="en-US" altLang="ja-JP" sz="1100"/>
        </a:p>
        <a:p>
          <a:r>
            <a:rPr kumimoji="1" lang="ja-JP" altLang="en-US" sz="1100"/>
            <a:t>・割合１には、合計個数に対する各個数の割合を、％表示で小数第１位まで表示する。</a:t>
          </a:r>
          <a:endParaRPr kumimoji="1" lang="en-US" altLang="ja-JP" sz="1100"/>
        </a:p>
        <a:p>
          <a:r>
            <a:rPr kumimoji="1" lang="ja-JP" altLang="en-US" sz="1100"/>
            <a:t>・金額は「単価</a:t>
          </a:r>
          <a:r>
            <a:rPr kumimoji="1" lang="en-US" altLang="ja-JP" sz="1100"/>
            <a:t>×</a:t>
          </a:r>
          <a:r>
            <a:rPr kumimoji="1" lang="ja-JP" altLang="en-US" sz="1100"/>
            <a:t>個数」で求める。</a:t>
          </a:r>
          <a:endParaRPr kumimoji="1" lang="en-US" altLang="ja-JP" sz="1100"/>
        </a:p>
        <a:p>
          <a:r>
            <a:rPr kumimoji="1" lang="ja-JP" altLang="en-US" sz="1100"/>
            <a:t>・割合２は合計金額に対する各金額の割合で、％表示で小数第２位まで表示する。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13</xdr:row>
      <xdr:rowOff>9525</xdr:rowOff>
    </xdr:from>
    <xdr:to>
      <xdr:col>5</xdr:col>
      <xdr:colOff>371475</xdr:colOff>
      <xdr:row>19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092CCA-4F93-44EE-9DC5-83C4F6374DB1}"/>
            </a:ext>
          </a:extLst>
        </xdr:cNvPr>
        <xdr:cNvSpPr txBox="1"/>
      </xdr:nvSpPr>
      <xdr:spPr>
        <a:xfrm>
          <a:off x="209550" y="3105150"/>
          <a:ext cx="5143500" cy="146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次のようなＧ８に関するデータを入力しなさい。</a:t>
          </a:r>
          <a:endParaRPr kumimoji="1" lang="en-US" altLang="ja-JP" sz="1100"/>
        </a:p>
        <a:p>
          <a:r>
            <a:rPr kumimoji="1" lang="ja-JP" altLang="en-US" sz="1100"/>
            <a:t>処理条件</a:t>
          </a:r>
          <a:endParaRPr kumimoji="1" lang="en-US" altLang="ja-JP" sz="1100"/>
        </a:p>
        <a:p>
          <a:r>
            <a:rPr kumimoji="1" lang="ja-JP" altLang="en-US" sz="1100"/>
            <a:t>・人口密度は「人口</a:t>
          </a:r>
          <a:r>
            <a:rPr kumimoji="1" lang="en-US" altLang="ja-JP" sz="1100"/>
            <a:t>÷</a:t>
          </a:r>
          <a:r>
            <a:rPr kumimoji="1" lang="ja-JP" altLang="en-US" sz="1100"/>
            <a:t>面積」で求め、小数第２位まで表示する。</a:t>
          </a:r>
          <a:endParaRPr kumimoji="1" lang="en-US" altLang="ja-JP" sz="1100"/>
        </a:p>
        <a:p>
          <a:r>
            <a:rPr kumimoji="1" lang="ja-JP" altLang="en-US" sz="1100"/>
            <a:t>・最大と最少は関数を使って求める。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26</xdr:row>
      <xdr:rowOff>161925</xdr:rowOff>
    </xdr:from>
    <xdr:to>
      <xdr:col>6</xdr:col>
      <xdr:colOff>876300</xdr:colOff>
      <xdr:row>32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34FE708-CE74-4402-85C4-EAC5443AF00B}"/>
            </a:ext>
          </a:extLst>
        </xdr:cNvPr>
        <xdr:cNvSpPr txBox="1"/>
      </xdr:nvSpPr>
      <xdr:spPr>
        <a:xfrm>
          <a:off x="47625" y="5257800"/>
          <a:ext cx="52578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サッカーワールドカップに関するデータを入力しなさい。</a:t>
          </a:r>
          <a:endParaRPr kumimoji="1" lang="en-US" altLang="ja-JP" sz="1100"/>
        </a:p>
        <a:p>
          <a:r>
            <a:rPr kumimoji="1" lang="ja-JP" altLang="en-US" sz="1100"/>
            <a:t>処理条件</a:t>
          </a:r>
          <a:endParaRPr kumimoji="1" lang="en-US" altLang="ja-JP" sz="1100"/>
        </a:p>
        <a:p>
          <a:r>
            <a:rPr kumimoji="1" lang="ja-JP" altLang="en-US" sz="1100"/>
            <a:t>・１試合当たりのゴール数は「ゴール数</a:t>
          </a:r>
          <a:r>
            <a:rPr kumimoji="1" lang="en-US" altLang="ja-JP" sz="1100"/>
            <a:t>÷</a:t>
          </a:r>
          <a:r>
            <a:rPr kumimoji="1" lang="ja-JP" altLang="en-US" sz="1100"/>
            <a:t>試合数」で求め、小数第２位まで表示する。</a:t>
          </a:r>
          <a:endParaRPr kumimoji="1" lang="en-US" altLang="ja-JP" sz="1100"/>
        </a:p>
        <a:p>
          <a:r>
            <a:rPr kumimoji="1" lang="ja-JP" altLang="en-US" sz="1100"/>
            <a:t>・最高と最低は関数を使って求める。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14</xdr:row>
      <xdr:rowOff>57150</xdr:rowOff>
    </xdr:from>
    <xdr:to>
      <xdr:col>7</xdr:col>
      <xdr:colOff>657225</xdr:colOff>
      <xdr:row>22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38A621-5BE7-43C9-86E8-7415E8DA94EF}"/>
            </a:ext>
          </a:extLst>
        </xdr:cNvPr>
        <xdr:cNvSpPr txBox="1"/>
      </xdr:nvSpPr>
      <xdr:spPr>
        <a:xfrm>
          <a:off x="171450" y="3390900"/>
          <a:ext cx="5286375" cy="2047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砲丸投げの記録会に関するデータを入力しなさい。</a:t>
          </a:r>
          <a:endParaRPr kumimoji="1" lang="en-US" altLang="ja-JP" sz="1100"/>
        </a:p>
        <a:p>
          <a:r>
            <a:rPr kumimoji="1" lang="ja-JP" altLang="en-US" sz="1100"/>
            <a:t>処理条件</a:t>
          </a:r>
          <a:endParaRPr kumimoji="1" lang="en-US" altLang="ja-JP" sz="1100"/>
        </a:p>
        <a:p>
          <a:r>
            <a:rPr kumimoji="1" lang="ja-JP" altLang="en-US" sz="1100"/>
            <a:t>・個人最高、個人平均、最高記録、最低記録は関数を使って求め、小数第</a:t>
          </a:r>
          <a:r>
            <a:rPr kumimoji="1" lang="en-US" altLang="ja-JP" sz="1100"/>
            <a:t>2</a:t>
          </a:r>
          <a:r>
            <a:rPr kumimoji="1" lang="ja-JP" altLang="en-US" sz="1100"/>
            <a:t>位まで表示する。</a:t>
          </a:r>
          <a:endParaRPr kumimoji="1" lang="en-US" altLang="ja-JP" sz="1100"/>
        </a:p>
        <a:p>
          <a:r>
            <a:rPr kumimoji="1" lang="ja-JP" altLang="en-US" sz="1100"/>
            <a:t>・セル（Ａ</a:t>
          </a:r>
          <a:r>
            <a:rPr kumimoji="1" lang="en-US" altLang="ja-JP" sz="1100"/>
            <a:t>14</a:t>
          </a:r>
          <a:r>
            <a:rPr kumimoji="1" lang="ja-JP" altLang="en-US" sz="1100"/>
            <a:t>）の出場人数は、</a:t>
          </a:r>
          <a:r>
            <a:rPr kumimoji="1" lang="en-US" altLang="ja-JP" sz="1100"/>
            <a:t>COUNT</a:t>
          </a:r>
          <a:r>
            <a:rPr kumimoji="1" lang="ja-JP" altLang="en-US" sz="1100"/>
            <a:t>関数で求める。</a:t>
          </a:r>
          <a:endParaRPr kumimoji="1" lang="en-US" altLang="ja-JP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20</xdr:row>
      <xdr:rowOff>133350</xdr:rowOff>
    </xdr:from>
    <xdr:to>
      <xdr:col>6</xdr:col>
      <xdr:colOff>619125</xdr:colOff>
      <xdr:row>30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0F1C50-FBB7-4606-AE15-A8727C56E23B}"/>
            </a:ext>
          </a:extLst>
        </xdr:cNvPr>
        <xdr:cNvSpPr txBox="1"/>
      </xdr:nvSpPr>
      <xdr:spPr>
        <a:xfrm>
          <a:off x="123825" y="4895850"/>
          <a:ext cx="5124450" cy="2343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ファウルファウルサークル活動予算消化状況に関するデータを入力し、表を完成させなさい。</a:t>
          </a:r>
          <a:endParaRPr kumimoji="1" lang="en-US" altLang="ja-JP" sz="1100"/>
        </a:p>
        <a:p>
          <a:r>
            <a:rPr kumimoji="1" lang="ja-JP" altLang="en-US" sz="1100"/>
            <a:t>処理条件</a:t>
          </a:r>
          <a:endParaRPr kumimoji="1" lang="en-US" altLang="ja-JP" sz="1100"/>
        </a:p>
        <a:p>
          <a:r>
            <a:rPr kumimoji="1" lang="ja-JP" altLang="en-US" sz="1100"/>
            <a:t>・金額にはカンマをつける。予算割合は</a:t>
          </a:r>
          <a:endParaRPr kumimoji="1" lang="en-US" altLang="ja-JP" sz="1100"/>
        </a:p>
        <a:p>
          <a:r>
            <a:rPr kumimoji="1" lang="ja-JP" altLang="en-US" sz="1100"/>
            <a:t>小数第</a:t>
          </a:r>
          <a:r>
            <a:rPr kumimoji="1" lang="en-US" altLang="ja-JP" sz="1100"/>
            <a:t>1</a:t>
          </a:r>
          <a:r>
            <a:rPr kumimoji="1" lang="ja-JP" altLang="en-US" sz="1100"/>
            <a:t>位まで、消化率は小数第</a:t>
          </a:r>
          <a:r>
            <a:rPr kumimoji="1" lang="en-US" altLang="ja-JP" sz="1100"/>
            <a:t>2</a:t>
          </a:r>
          <a:r>
            <a:rPr kumimoji="1" lang="ja-JP" altLang="en-US" sz="1100"/>
            <a:t>位までの％表示とする。なお、予算額と消化額には「￥」記号を付ける。</a:t>
          </a:r>
          <a:endParaRPr kumimoji="1" lang="en-US" altLang="ja-JP" sz="1100"/>
        </a:p>
        <a:p>
          <a:r>
            <a:rPr kumimoji="1" lang="ja-JP" altLang="en-US" sz="1100"/>
            <a:t>・予算割合は「予算額</a:t>
          </a:r>
          <a:r>
            <a:rPr kumimoji="1" lang="en-US" altLang="ja-JP" sz="1100"/>
            <a:t>÷</a:t>
          </a:r>
          <a:r>
            <a:rPr kumimoji="1" lang="ja-JP" altLang="en-US" sz="1100"/>
            <a:t>予算額合計」、消化額は「第</a:t>
          </a:r>
          <a:r>
            <a:rPr kumimoji="1" lang="en-US" altLang="ja-JP" sz="1100"/>
            <a:t>1</a:t>
          </a:r>
          <a:r>
            <a:rPr kumimoji="1" lang="ja-JP" altLang="en-US" sz="1100"/>
            <a:t>期＋第</a:t>
          </a:r>
          <a:r>
            <a:rPr kumimoji="1" lang="en-US" altLang="ja-JP" sz="1100"/>
            <a:t>2</a:t>
          </a:r>
          <a:r>
            <a:rPr kumimoji="1" lang="ja-JP" altLang="en-US" sz="1100"/>
            <a:t>期」、消化率は、「消化額</a:t>
          </a:r>
          <a:r>
            <a:rPr kumimoji="1" lang="en-US" altLang="ja-JP" sz="1100"/>
            <a:t>÷</a:t>
          </a:r>
          <a:r>
            <a:rPr kumimoji="1" lang="ja-JP" altLang="en-US" sz="1100"/>
            <a:t>予算額」で求める。</a:t>
          </a:r>
          <a:endParaRPr kumimoji="1" lang="en-US" altLang="ja-JP" sz="1100"/>
        </a:p>
        <a:p>
          <a:r>
            <a:rPr kumimoji="1" lang="ja-JP" altLang="en-US" sz="1100"/>
            <a:t>・合計、最大、最小、サークル数は関数を使って求める。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15</xdr:row>
      <xdr:rowOff>133350</xdr:rowOff>
    </xdr:from>
    <xdr:to>
      <xdr:col>5</xdr:col>
      <xdr:colOff>495300</xdr:colOff>
      <xdr:row>25</xdr:row>
      <xdr:rowOff>190500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8F495D-960D-4CDD-ACA2-CF90957D5F22}"/>
            </a:ext>
          </a:extLst>
        </xdr:cNvPr>
        <xdr:cNvSpPr txBox="1"/>
      </xdr:nvSpPr>
      <xdr:spPr>
        <a:xfrm>
          <a:off x="314325" y="3705225"/>
          <a:ext cx="529590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ゲームソフト年間売り上げに関するデータを入力し、実売価格と価格差を計算しなさい。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処理条件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・売上本数には</a:t>
          </a:r>
          <a:r>
            <a:rPr kumimoji="0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桁ごとにカンマをつけ、売上金額・実売価格・標準価格・価格差には「￥」をつける。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・実売価格は「売上金額</a:t>
          </a:r>
          <a:r>
            <a:rPr kumimoji="0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÷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売上本数」で求め、関数を使って四捨五入して小数第</a:t>
          </a:r>
          <a:r>
            <a:rPr kumimoji="0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位まで表示する。また、価格差は「標準価格</a:t>
          </a:r>
          <a:r>
            <a:rPr kumimoji="0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実売価格で求め、関数を使って</a:t>
          </a:r>
          <a:r>
            <a:rPr kumimoji="0"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0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円未満を切り捨てて表示する。</a:t>
          </a:r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14</xdr:row>
      <xdr:rowOff>161925</xdr:rowOff>
    </xdr:from>
    <xdr:to>
      <xdr:col>7</xdr:col>
      <xdr:colOff>628650</xdr:colOff>
      <xdr:row>25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10FDA8E-06B1-4760-9540-350FF53D2B33}"/>
            </a:ext>
          </a:extLst>
        </xdr:cNvPr>
        <xdr:cNvSpPr txBox="1"/>
      </xdr:nvSpPr>
      <xdr:spPr>
        <a:xfrm>
          <a:off x="209550" y="3495675"/>
          <a:ext cx="5372100" cy="2609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英語検定ドリルテストに関するデータを入力し、１回目・２回目の判定と総合判定、備考を表示しなさい。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処理条件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・１回目・２回目の判定は、得点が７０点以上の時は「*」をセルの中央に表示し、それ以外の時は何も表示しない。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・総合判定は、１回目・２回目の得点が両方とも７０点以上の時は「合格」、それ以外の時は「不合格」とセルの中央に表示する。</a:t>
          </a:r>
          <a:endParaRPr kumimoji="1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・備考は、２回目の得点が９０点以上の時は「とてもよい」、８０点以上の時は「よい」、７０点以上の時は「普通」、７０点未満の時は「がんばれ」とセルの中央に表示する。</a:t>
          </a:r>
          <a:endParaRPr kumimoji="0"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9A7C3-0F2E-4E9F-A23F-91D0B5E62A6E}">
  <dimension ref="A2:B4"/>
  <sheetViews>
    <sheetView tabSelected="1" workbookViewId="0"/>
  </sheetViews>
  <sheetFormatPr defaultRowHeight="18.75" x14ac:dyDescent="0.4"/>
  <sheetData>
    <row r="2" spans="1:2" x14ac:dyDescent="0.4">
      <c r="A2" s="104"/>
      <c r="B2" t="s">
        <v>189</v>
      </c>
    </row>
    <row r="4" spans="1:2" x14ac:dyDescent="0.4">
      <c r="A4" s="105"/>
      <c r="B4" t="s">
        <v>190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6D447-D3F6-4DE6-AAD5-8956391A38EB}">
  <dimension ref="A1:H133"/>
  <sheetViews>
    <sheetView topLeftCell="A115" workbookViewId="0">
      <selection activeCell="K120" sqref="K120"/>
    </sheetView>
  </sheetViews>
  <sheetFormatPr defaultRowHeight="18.75" x14ac:dyDescent="0.4"/>
  <cols>
    <col min="2" max="2" width="12.125" customWidth="1"/>
    <col min="4" max="4" width="9.375" bestFit="1" customWidth="1"/>
    <col min="6" max="6" width="10.625" bestFit="1" customWidth="1"/>
  </cols>
  <sheetData>
    <row r="1" spans="1:6" x14ac:dyDescent="0.4">
      <c r="A1" s="1" t="s">
        <v>0</v>
      </c>
      <c r="B1" s="1"/>
      <c r="C1" s="1"/>
      <c r="D1" s="1"/>
      <c r="E1" s="1"/>
    </row>
    <row r="2" spans="1:6" x14ac:dyDescent="0.4">
      <c r="A2" s="1" t="s">
        <v>1</v>
      </c>
      <c r="B2" s="1"/>
      <c r="C2" s="1"/>
      <c r="D2" s="1"/>
      <c r="E2" s="1"/>
    </row>
    <row r="3" spans="1:6" x14ac:dyDescent="0.4">
      <c r="A3" s="1"/>
      <c r="B3" s="1"/>
      <c r="C3" s="1"/>
      <c r="D3" s="1"/>
      <c r="E3" s="2">
        <v>38952</v>
      </c>
    </row>
    <row r="4" spans="1:6" ht="19.5" thickBot="1" x14ac:dyDescent="0.4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spans="1:6" x14ac:dyDescent="0.4">
      <c r="A5" s="3" t="s">
        <v>7</v>
      </c>
      <c r="B5" s="3">
        <v>300</v>
      </c>
      <c r="C5" s="3">
        <v>97</v>
      </c>
      <c r="D5" s="37">
        <f>B5*C5</f>
        <v>29100</v>
      </c>
      <c r="E5" s="38">
        <f>D5/$D$10</f>
        <v>0.2199546485260771</v>
      </c>
    </row>
    <row r="6" spans="1:6" x14ac:dyDescent="0.4">
      <c r="A6" s="3" t="s">
        <v>8</v>
      </c>
      <c r="B6" s="3">
        <v>200</v>
      </c>
      <c r="C6" s="3">
        <v>166</v>
      </c>
      <c r="D6" s="33">
        <f t="shared" ref="D6:D9" si="0">B6*C6</f>
        <v>33200</v>
      </c>
      <c r="E6" s="34">
        <f t="shared" ref="E6:E10" si="1">D6/$D$10</f>
        <v>0.25094482237339383</v>
      </c>
    </row>
    <row r="7" spans="1:6" x14ac:dyDescent="0.4">
      <c r="A7" s="3" t="s">
        <v>9</v>
      </c>
      <c r="B7" s="3">
        <v>450</v>
      </c>
      <c r="C7" s="3">
        <v>81</v>
      </c>
      <c r="D7" s="33">
        <f t="shared" si="0"/>
        <v>36450</v>
      </c>
      <c r="E7" s="34">
        <f t="shared" si="1"/>
        <v>0.27551020408163263</v>
      </c>
    </row>
    <row r="8" spans="1:6" x14ac:dyDescent="0.4">
      <c r="A8" s="3" t="s">
        <v>10</v>
      </c>
      <c r="B8" s="3">
        <v>50</v>
      </c>
      <c r="C8" s="3">
        <v>323</v>
      </c>
      <c r="D8" s="33">
        <f t="shared" si="0"/>
        <v>16150</v>
      </c>
      <c r="E8" s="34">
        <f t="shared" si="1"/>
        <v>0.12207105064247921</v>
      </c>
    </row>
    <row r="9" spans="1:6" ht="19.5" thickBot="1" x14ac:dyDescent="0.45">
      <c r="A9" s="3" t="s">
        <v>11</v>
      </c>
      <c r="B9" s="3">
        <v>100</v>
      </c>
      <c r="C9" s="3">
        <v>174</v>
      </c>
      <c r="D9" s="39">
        <f t="shared" si="0"/>
        <v>17400</v>
      </c>
      <c r="E9" s="40">
        <f t="shared" si="1"/>
        <v>0.13151927437641722</v>
      </c>
    </row>
    <row r="10" spans="1:6" ht="19.5" thickBot="1" x14ac:dyDescent="0.45">
      <c r="A10" s="3" t="s">
        <v>12</v>
      </c>
      <c r="B10" s="3"/>
      <c r="C10" s="3"/>
      <c r="D10" s="35">
        <f>SUM(D5:D9)</f>
        <v>132300</v>
      </c>
      <c r="E10" s="36">
        <f t="shared" si="1"/>
        <v>1</v>
      </c>
    </row>
    <row r="12" spans="1:6" x14ac:dyDescent="0.4">
      <c r="A12" s="1" t="s">
        <v>13</v>
      </c>
      <c r="B12" s="1"/>
      <c r="C12" s="1"/>
      <c r="D12" s="1"/>
      <c r="E12" s="1"/>
      <c r="F12" s="1"/>
    </row>
    <row r="13" spans="1:6" x14ac:dyDescent="0.4">
      <c r="A13" s="1"/>
      <c r="B13" s="1" t="s">
        <v>14</v>
      </c>
      <c r="C13" s="1"/>
      <c r="D13" s="1"/>
      <c r="E13" s="1"/>
      <c r="F13" s="1"/>
    </row>
    <row r="14" spans="1:6" ht="19.5" thickBot="1" x14ac:dyDescent="0.45">
      <c r="A14" s="3" t="s">
        <v>15</v>
      </c>
      <c r="B14" s="3" t="s">
        <v>3</v>
      </c>
      <c r="C14" s="3" t="s">
        <v>16</v>
      </c>
      <c r="D14" s="3" t="s">
        <v>17</v>
      </c>
      <c r="E14" s="3" t="s">
        <v>5</v>
      </c>
      <c r="F14" s="3" t="s">
        <v>18</v>
      </c>
    </row>
    <row r="15" spans="1:6" ht="19.5" thickBot="1" x14ac:dyDescent="0.45">
      <c r="A15" s="3" t="s">
        <v>19</v>
      </c>
      <c r="B15" s="3">
        <v>90</v>
      </c>
      <c r="C15" s="3">
        <v>95</v>
      </c>
      <c r="D15" s="41">
        <f>C15/$C$25</f>
        <v>0.11404561824729892</v>
      </c>
      <c r="E15" s="31">
        <f>B15*C15</f>
        <v>8550</v>
      </c>
      <c r="F15" s="32">
        <f>E15/$E$25</f>
        <v>8.7710299548625359E-2</v>
      </c>
    </row>
    <row r="16" spans="1:6" ht="19.5" thickBot="1" x14ac:dyDescent="0.45">
      <c r="A16" s="3" t="s">
        <v>20</v>
      </c>
      <c r="B16" s="3">
        <v>110</v>
      </c>
      <c r="C16" s="3">
        <v>128</v>
      </c>
      <c r="D16" s="41">
        <f>C16/$C$25</f>
        <v>0.15366146458583432</v>
      </c>
      <c r="E16" s="42">
        <f t="shared" ref="E16:E24" si="2">B16*C16</f>
        <v>14080</v>
      </c>
      <c r="F16" s="32">
        <f t="shared" ref="F16:F25" si="3">E16/$E$25</f>
        <v>0.14443988510463684</v>
      </c>
    </row>
    <row r="17" spans="1:6" ht="19.5" thickBot="1" x14ac:dyDescent="0.45">
      <c r="A17" s="3" t="s">
        <v>21</v>
      </c>
      <c r="B17" s="3">
        <v>120</v>
      </c>
      <c r="C17" s="3">
        <v>86</v>
      </c>
      <c r="D17" s="41">
        <f t="shared" ref="D17:D25" si="4">C17/$C$25</f>
        <v>0.10324129651860744</v>
      </c>
      <c r="E17" s="42">
        <f t="shared" si="2"/>
        <v>10320</v>
      </c>
      <c r="F17" s="32">
        <f t="shared" si="3"/>
        <v>0.10586787033237587</v>
      </c>
    </row>
    <row r="18" spans="1:6" ht="19.5" thickBot="1" x14ac:dyDescent="0.45">
      <c r="A18" s="3" t="s">
        <v>22</v>
      </c>
      <c r="B18" s="3">
        <v>100</v>
      </c>
      <c r="C18" s="3">
        <v>134</v>
      </c>
      <c r="D18" s="41">
        <f t="shared" si="4"/>
        <v>0.16086434573829531</v>
      </c>
      <c r="E18" s="42">
        <f t="shared" si="2"/>
        <v>13400</v>
      </c>
      <c r="F18" s="32">
        <f t="shared" si="3"/>
        <v>0.13746409519901517</v>
      </c>
    </row>
    <row r="19" spans="1:6" ht="19.5" thickBot="1" x14ac:dyDescent="0.45">
      <c r="A19" s="3" t="s">
        <v>23</v>
      </c>
      <c r="B19" s="3">
        <v>150</v>
      </c>
      <c r="C19" s="3">
        <v>72</v>
      </c>
      <c r="D19" s="41">
        <f t="shared" si="4"/>
        <v>8.6434573829531819E-2</v>
      </c>
      <c r="E19" s="42">
        <f t="shared" si="2"/>
        <v>10800</v>
      </c>
      <c r="F19" s="32">
        <f t="shared" si="3"/>
        <v>0.1107919573245794</v>
      </c>
    </row>
    <row r="20" spans="1:6" ht="19.5" thickBot="1" x14ac:dyDescent="0.45">
      <c r="A20" s="3" t="s">
        <v>24</v>
      </c>
      <c r="B20" s="3">
        <v>130</v>
      </c>
      <c r="C20" s="3">
        <v>112</v>
      </c>
      <c r="D20" s="41">
        <f t="shared" si="4"/>
        <v>0.13445378151260504</v>
      </c>
      <c r="E20" s="42">
        <f t="shared" si="2"/>
        <v>14560</v>
      </c>
      <c r="F20" s="32">
        <f t="shared" si="3"/>
        <v>0.14936397209684038</v>
      </c>
    </row>
    <row r="21" spans="1:6" ht="19.5" thickBot="1" x14ac:dyDescent="0.45">
      <c r="A21" s="3" t="s">
        <v>25</v>
      </c>
      <c r="B21" s="3">
        <v>120</v>
      </c>
      <c r="C21" s="3">
        <v>57</v>
      </c>
      <c r="D21" s="41">
        <f t="shared" si="4"/>
        <v>6.8427370948379349E-2</v>
      </c>
      <c r="E21" s="42">
        <f t="shared" si="2"/>
        <v>6840</v>
      </c>
      <c r="F21" s="32">
        <f t="shared" si="3"/>
        <v>7.0168239638900287E-2</v>
      </c>
    </row>
    <row r="22" spans="1:6" ht="19.5" thickBot="1" x14ac:dyDescent="0.45">
      <c r="A22" s="3" t="s">
        <v>26</v>
      </c>
      <c r="B22" s="3">
        <v>110</v>
      </c>
      <c r="C22" s="3">
        <v>63</v>
      </c>
      <c r="D22" s="41">
        <f t="shared" si="4"/>
        <v>7.5630252100840331E-2</v>
      </c>
      <c r="E22" s="42">
        <f t="shared" si="2"/>
        <v>6930</v>
      </c>
      <c r="F22" s="32">
        <f t="shared" si="3"/>
        <v>7.1091505949938447E-2</v>
      </c>
    </row>
    <row r="23" spans="1:6" ht="19.5" thickBot="1" x14ac:dyDescent="0.45">
      <c r="A23" s="3" t="s">
        <v>27</v>
      </c>
      <c r="B23" s="3">
        <v>150</v>
      </c>
      <c r="C23" s="3">
        <v>41</v>
      </c>
      <c r="D23" s="41">
        <f t="shared" si="4"/>
        <v>4.9219687875150062E-2</v>
      </c>
      <c r="E23" s="42">
        <f t="shared" si="2"/>
        <v>6150</v>
      </c>
      <c r="F23" s="32">
        <f t="shared" si="3"/>
        <v>6.3089864587607708E-2</v>
      </c>
    </row>
    <row r="24" spans="1:6" ht="19.5" thickBot="1" x14ac:dyDescent="0.45">
      <c r="A24" s="3" t="s">
        <v>28</v>
      </c>
      <c r="B24" s="3">
        <v>130</v>
      </c>
      <c r="C24" s="3">
        <v>45</v>
      </c>
      <c r="D24" s="41">
        <f t="shared" si="4"/>
        <v>5.4021608643457383E-2</v>
      </c>
      <c r="E24" s="43">
        <f t="shared" si="2"/>
        <v>5850</v>
      </c>
      <c r="F24" s="32">
        <f t="shared" si="3"/>
        <v>6.0012310217480512E-2</v>
      </c>
    </row>
    <row r="25" spans="1:6" ht="19.5" thickBot="1" x14ac:dyDescent="0.45">
      <c r="A25" s="3" t="s">
        <v>29</v>
      </c>
      <c r="B25" s="3"/>
      <c r="C25" s="44">
        <f>SUM(C15:C24)</f>
        <v>833</v>
      </c>
      <c r="D25" s="41">
        <f t="shared" si="4"/>
        <v>1</v>
      </c>
      <c r="E25" s="45">
        <f>SUM(E15:E24)</f>
        <v>97480</v>
      </c>
      <c r="F25" s="32">
        <f t="shared" si="3"/>
        <v>1</v>
      </c>
    </row>
    <row r="27" spans="1:6" x14ac:dyDescent="0.4">
      <c r="A27" s="1" t="s">
        <v>30</v>
      </c>
      <c r="B27" s="1"/>
      <c r="C27" s="1"/>
      <c r="D27" s="1"/>
      <c r="E27" s="1"/>
    </row>
    <row r="28" spans="1:6" x14ac:dyDescent="0.4">
      <c r="A28" s="1" t="s">
        <v>31</v>
      </c>
      <c r="B28" s="1"/>
      <c r="C28" s="1"/>
      <c r="D28" s="1"/>
      <c r="E28" s="5"/>
    </row>
    <row r="29" spans="1:6" x14ac:dyDescent="0.4">
      <c r="A29" s="3" t="s">
        <v>32</v>
      </c>
      <c r="B29" s="3" t="s">
        <v>33</v>
      </c>
      <c r="C29" s="3" t="s">
        <v>34</v>
      </c>
      <c r="D29" s="3" t="s">
        <v>35</v>
      </c>
      <c r="E29" s="3" t="s">
        <v>36</v>
      </c>
    </row>
    <row r="30" spans="1:6" x14ac:dyDescent="0.4">
      <c r="A30" s="3" t="s">
        <v>37</v>
      </c>
      <c r="B30" s="3" t="s">
        <v>38</v>
      </c>
      <c r="C30" s="3">
        <v>9629</v>
      </c>
      <c r="D30" s="3">
        <v>324459</v>
      </c>
      <c r="E30" s="46">
        <f>D30/C30</f>
        <v>33.696022432235957</v>
      </c>
    </row>
    <row r="31" spans="1:6" x14ac:dyDescent="0.4">
      <c r="A31" s="3" t="s">
        <v>39</v>
      </c>
      <c r="B31" s="3" t="s">
        <v>40</v>
      </c>
      <c r="C31" s="3">
        <v>243</v>
      </c>
      <c r="D31" s="3">
        <v>66182</v>
      </c>
      <c r="E31" s="47">
        <f t="shared" ref="E31:E37" si="5">D31/C31</f>
        <v>272.35390946502059</v>
      </c>
    </row>
    <row r="32" spans="1:6" x14ac:dyDescent="0.4">
      <c r="A32" s="3" t="s">
        <v>41</v>
      </c>
      <c r="B32" s="3" t="s">
        <v>42</v>
      </c>
      <c r="C32" s="3">
        <v>301</v>
      </c>
      <c r="D32" s="3">
        <v>59360</v>
      </c>
      <c r="E32" s="47">
        <f t="shared" si="5"/>
        <v>197.2093023255814</v>
      </c>
    </row>
    <row r="33" spans="1:7" x14ac:dyDescent="0.4">
      <c r="A33" s="3" t="s">
        <v>43</v>
      </c>
      <c r="B33" s="3" t="s">
        <v>44</v>
      </c>
      <c r="C33" s="3">
        <v>9985</v>
      </c>
      <c r="D33" s="3">
        <v>36624</v>
      </c>
      <c r="E33" s="47">
        <f t="shared" si="5"/>
        <v>3.6679018527791687</v>
      </c>
    </row>
    <row r="34" spans="1:7" x14ac:dyDescent="0.4">
      <c r="A34" s="3" t="s">
        <v>45</v>
      </c>
      <c r="B34" s="3" t="s">
        <v>46</v>
      </c>
      <c r="C34" s="3">
        <v>552</v>
      </c>
      <c r="D34" s="3">
        <v>64980</v>
      </c>
      <c r="E34" s="47">
        <f t="shared" si="5"/>
        <v>117.71739130434783</v>
      </c>
    </row>
    <row r="35" spans="1:7" x14ac:dyDescent="0.4">
      <c r="A35" s="3" t="s">
        <v>47</v>
      </c>
      <c r="B35" s="3" t="s">
        <v>48</v>
      </c>
      <c r="C35" s="3">
        <v>357</v>
      </c>
      <c r="D35" s="3">
        <v>82114</v>
      </c>
      <c r="E35" s="47">
        <f t="shared" si="5"/>
        <v>230.01120448179273</v>
      </c>
    </row>
    <row r="36" spans="1:7" x14ac:dyDescent="0.4">
      <c r="A36" s="3" t="s">
        <v>49</v>
      </c>
      <c r="B36" s="3" t="s">
        <v>50</v>
      </c>
      <c r="C36" s="3">
        <v>378</v>
      </c>
      <c r="D36" s="3">
        <v>127484</v>
      </c>
      <c r="E36" s="47">
        <f t="shared" si="5"/>
        <v>337.25925925925924</v>
      </c>
    </row>
    <row r="37" spans="1:7" ht="19.5" thickBot="1" x14ac:dyDescent="0.45">
      <c r="A37" s="3" t="s">
        <v>51</v>
      </c>
      <c r="B37" s="3" t="s">
        <v>52</v>
      </c>
      <c r="C37" s="3">
        <v>17098</v>
      </c>
      <c r="D37" s="3">
        <v>143990</v>
      </c>
      <c r="E37" s="48">
        <f t="shared" si="5"/>
        <v>8.4214528014972512</v>
      </c>
    </row>
    <row r="38" spans="1:7" x14ac:dyDescent="0.4">
      <c r="A38" s="1"/>
      <c r="B38" s="1"/>
      <c r="C38" s="1"/>
      <c r="D38" s="3" t="s">
        <v>53</v>
      </c>
      <c r="E38" s="49">
        <f>MAX(E30:E37)</f>
        <v>337.25925925925924</v>
      </c>
    </row>
    <row r="39" spans="1:7" ht="19.5" thickBot="1" x14ac:dyDescent="0.45">
      <c r="A39" s="1"/>
      <c r="B39" s="1"/>
      <c r="C39" s="1"/>
      <c r="D39" s="3" t="s">
        <v>54</v>
      </c>
      <c r="E39" s="48">
        <f>MIN(E30:E38)</f>
        <v>3.6679018527791687</v>
      </c>
    </row>
    <row r="41" spans="1:7" x14ac:dyDescent="0.4">
      <c r="A41" s="1" t="s">
        <v>55</v>
      </c>
      <c r="B41" s="1"/>
      <c r="C41" s="1"/>
      <c r="D41" s="1"/>
      <c r="E41" s="1"/>
      <c r="F41" s="1"/>
      <c r="G41" s="1"/>
    </row>
    <row r="42" spans="1:7" x14ac:dyDescent="0.4">
      <c r="A42" s="1" t="s">
        <v>56</v>
      </c>
      <c r="B42" s="1"/>
      <c r="C42" s="1"/>
      <c r="D42" s="1"/>
      <c r="E42" s="1"/>
      <c r="F42" s="1"/>
      <c r="G42" s="1"/>
    </row>
    <row r="43" spans="1:7" x14ac:dyDescent="0.4">
      <c r="A43" s="6" t="s">
        <v>57</v>
      </c>
      <c r="B43" s="6" t="s">
        <v>58</v>
      </c>
      <c r="C43" s="6" t="s">
        <v>59</v>
      </c>
      <c r="D43" s="6" t="s">
        <v>60</v>
      </c>
      <c r="E43" s="6" t="s">
        <v>61</v>
      </c>
      <c r="F43" s="6" t="s">
        <v>62</v>
      </c>
      <c r="G43" s="7" t="s">
        <v>63</v>
      </c>
    </row>
    <row r="44" spans="1:7" x14ac:dyDescent="0.4">
      <c r="A44" s="6" t="s">
        <v>64</v>
      </c>
      <c r="B44" s="8">
        <v>1930</v>
      </c>
      <c r="C44" s="6" t="s">
        <v>65</v>
      </c>
      <c r="D44" s="6" t="s">
        <v>65</v>
      </c>
      <c r="E44" s="6">
        <v>18</v>
      </c>
      <c r="F44" s="6">
        <v>70</v>
      </c>
      <c r="G44" s="50">
        <f>F44/E44</f>
        <v>3.8888888888888888</v>
      </c>
    </row>
    <row r="45" spans="1:7" x14ac:dyDescent="0.4">
      <c r="A45" s="6" t="s">
        <v>66</v>
      </c>
      <c r="B45" s="8">
        <v>1934</v>
      </c>
      <c r="C45" s="6" t="s">
        <v>67</v>
      </c>
      <c r="D45" s="6" t="s">
        <v>67</v>
      </c>
      <c r="E45" s="6">
        <v>17</v>
      </c>
      <c r="F45" s="6">
        <v>70</v>
      </c>
      <c r="G45" s="51">
        <f t="shared" ref="G45:G64" si="6">F45/E45</f>
        <v>4.117647058823529</v>
      </c>
    </row>
    <row r="46" spans="1:7" x14ac:dyDescent="0.4">
      <c r="A46" s="6" t="s">
        <v>68</v>
      </c>
      <c r="B46" s="8">
        <v>1938</v>
      </c>
      <c r="C46" s="6" t="s">
        <v>69</v>
      </c>
      <c r="D46" s="6" t="s">
        <v>67</v>
      </c>
      <c r="E46" s="6">
        <v>18</v>
      </c>
      <c r="F46" s="6">
        <v>84</v>
      </c>
      <c r="G46" s="51">
        <f t="shared" si="6"/>
        <v>4.666666666666667</v>
      </c>
    </row>
    <row r="47" spans="1:7" x14ac:dyDescent="0.4">
      <c r="A47" s="6" t="s">
        <v>70</v>
      </c>
      <c r="B47" s="8">
        <v>1950</v>
      </c>
      <c r="C47" s="6" t="s">
        <v>71</v>
      </c>
      <c r="D47" s="6" t="s">
        <v>65</v>
      </c>
      <c r="E47" s="3">
        <v>22</v>
      </c>
      <c r="F47" s="3">
        <v>88</v>
      </c>
      <c r="G47" s="51">
        <f t="shared" si="6"/>
        <v>4</v>
      </c>
    </row>
    <row r="48" spans="1:7" x14ac:dyDescent="0.4">
      <c r="A48" s="6" t="s">
        <v>72</v>
      </c>
      <c r="B48" s="8">
        <v>1954</v>
      </c>
      <c r="C48" s="6" t="s">
        <v>73</v>
      </c>
      <c r="D48" s="6" t="s">
        <v>74</v>
      </c>
      <c r="E48" s="3">
        <v>26</v>
      </c>
      <c r="F48" s="3">
        <v>140</v>
      </c>
      <c r="G48" s="51">
        <f t="shared" si="6"/>
        <v>5.384615384615385</v>
      </c>
    </row>
    <row r="49" spans="1:7" x14ac:dyDescent="0.4">
      <c r="A49" s="6" t="s">
        <v>75</v>
      </c>
      <c r="B49" s="8">
        <v>1958</v>
      </c>
      <c r="C49" s="6" t="s">
        <v>76</v>
      </c>
      <c r="D49" s="6" t="s">
        <v>71</v>
      </c>
      <c r="E49" s="3">
        <v>35</v>
      </c>
      <c r="F49" s="3">
        <v>126</v>
      </c>
      <c r="G49" s="51">
        <f t="shared" si="6"/>
        <v>3.6</v>
      </c>
    </row>
    <row r="50" spans="1:7" x14ac:dyDescent="0.4">
      <c r="A50" s="6" t="s">
        <v>77</v>
      </c>
      <c r="B50" s="8">
        <v>1962</v>
      </c>
      <c r="C50" s="6" t="s">
        <v>78</v>
      </c>
      <c r="D50" s="6" t="s">
        <v>71</v>
      </c>
      <c r="E50" s="3">
        <v>32</v>
      </c>
      <c r="F50" s="3">
        <v>89</v>
      </c>
      <c r="G50" s="51">
        <f t="shared" si="6"/>
        <v>2.78125</v>
      </c>
    </row>
    <row r="51" spans="1:7" x14ac:dyDescent="0.4">
      <c r="A51" s="6" t="s">
        <v>79</v>
      </c>
      <c r="B51" s="8">
        <v>1966</v>
      </c>
      <c r="C51" s="6" t="s">
        <v>80</v>
      </c>
      <c r="D51" s="6" t="s">
        <v>80</v>
      </c>
      <c r="E51" s="3">
        <v>32</v>
      </c>
      <c r="F51" s="3">
        <v>89</v>
      </c>
      <c r="G51" s="51">
        <f t="shared" si="6"/>
        <v>2.78125</v>
      </c>
    </row>
    <row r="52" spans="1:7" x14ac:dyDescent="0.4">
      <c r="A52" s="6" t="s">
        <v>81</v>
      </c>
      <c r="B52" s="8">
        <v>1970</v>
      </c>
      <c r="C52" s="6" t="s">
        <v>82</v>
      </c>
      <c r="D52" s="6" t="s">
        <v>71</v>
      </c>
      <c r="E52" s="3">
        <v>32</v>
      </c>
      <c r="F52" s="3">
        <v>95</v>
      </c>
      <c r="G52" s="51">
        <f t="shared" si="6"/>
        <v>2.96875</v>
      </c>
    </row>
    <row r="53" spans="1:7" x14ac:dyDescent="0.4">
      <c r="A53" s="6" t="s">
        <v>83</v>
      </c>
      <c r="B53" s="8">
        <v>1974</v>
      </c>
      <c r="C53" s="6" t="s">
        <v>74</v>
      </c>
      <c r="D53" s="6" t="s">
        <v>74</v>
      </c>
      <c r="E53" s="10">
        <v>38</v>
      </c>
      <c r="F53" s="3">
        <v>97</v>
      </c>
      <c r="G53" s="51">
        <f t="shared" si="6"/>
        <v>2.5526315789473686</v>
      </c>
    </row>
    <row r="54" spans="1:7" x14ac:dyDescent="0.4">
      <c r="A54" s="6" t="s">
        <v>84</v>
      </c>
      <c r="B54" s="8">
        <v>1978</v>
      </c>
      <c r="C54" s="6" t="s">
        <v>85</v>
      </c>
      <c r="D54" s="6" t="s">
        <v>85</v>
      </c>
      <c r="E54" s="3">
        <v>38</v>
      </c>
      <c r="F54" s="3">
        <v>102</v>
      </c>
      <c r="G54" s="51">
        <f t="shared" si="6"/>
        <v>2.6842105263157894</v>
      </c>
    </row>
    <row r="55" spans="1:7" x14ac:dyDescent="0.4">
      <c r="A55" s="6" t="s">
        <v>86</v>
      </c>
      <c r="B55" s="8">
        <v>1982</v>
      </c>
      <c r="C55" s="6" t="s">
        <v>87</v>
      </c>
      <c r="D55" s="6" t="s">
        <v>67</v>
      </c>
      <c r="E55" s="3">
        <v>52</v>
      </c>
      <c r="F55" s="3">
        <v>146</v>
      </c>
      <c r="G55" s="51">
        <f t="shared" si="6"/>
        <v>2.8076923076923075</v>
      </c>
    </row>
    <row r="56" spans="1:7" x14ac:dyDescent="0.4">
      <c r="A56" s="6" t="s">
        <v>88</v>
      </c>
      <c r="B56" s="8">
        <v>1986</v>
      </c>
      <c r="C56" s="6" t="s">
        <v>82</v>
      </c>
      <c r="D56" s="6" t="s">
        <v>85</v>
      </c>
      <c r="E56" s="3">
        <v>52</v>
      </c>
      <c r="F56" s="3">
        <v>132</v>
      </c>
      <c r="G56" s="51">
        <f t="shared" si="6"/>
        <v>2.5384615384615383</v>
      </c>
    </row>
    <row r="57" spans="1:7" x14ac:dyDescent="0.4">
      <c r="A57" s="6" t="s">
        <v>89</v>
      </c>
      <c r="B57" s="8">
        <v>1990</v>
      </c>
      <c r="C57" s="6" t="s">
        <v>67</v>
      </c>
      <c r="D57" s="6" t="s">
        <v>74</v>
      </c>
      <c r="E57" s="3">
        <v>52</v>
      </c>
      <c r="F57" s="3">
        <v>115</v>
      </c>
      <c r="G57" s="51">
        <f t="shared" si="6"/>
        <v>2.2115384615384617</v>
      </c>
    </row>
    <row r="58" spans="1:7" x14ac:dyDescent="0.4">
      <c r="A58" s="6" t="s">
        <v>90</v>
      </c>
      <c r="B58" s="8">
        <v>1994</v>
      </c>
      <c r="C58" s="6" t="s">
        <v>91</v>
      </c>
      <c r="D58" s="6" t="s">
        <v>71</v>
      </c>
      <c r="E58" s="3">
        <v>52</v>
      </c>
      <c r="F58" s="3">
        <v>141</v>
      </c>
      <c r="G58" s="51">
        <f t="shared" si="6"/>
        <v>2.7115384615384617</v>
      </c>
    </row>
    <row r="59" spans="1:7" x14ac:dyDescent="0.4">
      <c r="A59" s="6" t="s">
        <v>92</v>
      </c>
      <c r="B59" s="8">
        <v>1998</v>
      </c>
      <c r="C59" s="6" t="s">
        <v>69</v>
      </c>
      <c r="D59" s="6" t="s">
        <v>69</v>
      </c>
      <c r="E59" s="10">
        <v>64</v>
      </c>
      <c r="F59" s="3">
        <v>171</v>
      </c>
      <c r="G59" s="51">
        <f t="shared" si="6"/>
        <v>2.671875</v>
      </c>
    </row>
    <row r="60" spans="1:7" x14ac:dyDescent="0.4">
      <c r="A60" s="6" t="s">
        <v>93</v>
      </c>
      <c r="B60" s="8">
        <v>2002</v>
      </c>
      <c r="C60" s="6" t="s">
        <v>94</v>
      </c>
      <c r="D60" s="6" t="s">
        <v>71</v>
      </c>
      <c r="E60" s="3">
        <v>64</v>
      </c>
      <c r="F60" s="3">
        <v>161</v>
      </c>
      <c r="G60" s="51">
        <f t="shared" si="6"/>
        <v>2.515625</v>
      </c>
    </row>
    <row r="61" spans="1:7" x14ac:dyDescent="0.4">
      <c r="A61" s="7" t="s">
        <v>95</v>
      </c>
      <c r="B61" s="11">
        <v>2006</v>
      </c>
      <c r="C61" s="7" t="s">
        <v>96</v>
      </c>
      <c r="D61" s="7" t="s">
        <v>97</v>
      </c>
      <c r="E61" s="10">
        <v>64</v>
      </c>
      <c r="F61" s="10">
        <v>147</v>
      </c>
      <c r="G61" s="51">
        <f t="shared" si="6"/>
        <v>2.296875</v>
      </c>
    </row>
    <row r="62" spans="1:7" x14ac:dyDescent="0.4">
      <c r="A62" s="7" t="s">
        <v>98</v>
      </c>
      <c r="B62" s="11">
        <v>2010</v>
      </c>
      <c r="C62" s="7" t="s">
        <v>99</v>
      </c>
      <c r="D62" s="7" t="s">
        <v>100</v>
      </c>
      <c r="E62" s="10">
        <v>64</v>
      </c>
      <c r="F62" s="10">
        <v>145</v>
      </c>
      <c r="G62" s="51">
        <f t="shared" si="6"/>
        <v>2.265625</v>
      </c>
    </row>
    <row r="63" spans="1:7" x14ac:dyDescent="0.4">
      <c r="A63" s="7" t="s">
        <v>101</v>
      </c>
      <c r="B63" s="11">
        <v>2014</v>
      </c>
      <c r="C63" s="7" t="s">
        <v>71</v>
      </c>
      <c r="D63" s="7" t="s">
        <v>96</v>
      </c>
      <c r="E63" s="10">
        <v>64</v>
      </c>
      <c r="F63" s="10">
        <v>171</v>
      </c>
      <c r="G63" s="51">
        <f t="shared" si="6"/>
        <v>2.671875</v>
      </c>
    </row>
    <row r="64" spans="1:7" ht="19.5" thickBot="1" x14ac:dyDescent="0.45">
      <c r="A64" s="7" t="s">
        <v>102</v>
      </c>
      <c r="B64" s="11">
        <v>2018</v>
      </c>
      <c r="C64" s="7" t="s">
        <v>103</v>
      </c>
      <c r="D64" s="7" t="s">
        <v>69</v>
      </c>
      <c r="E64" s="10">
        <v>64</v>
      </c>
      <c r="F64" s="10">
        <v>169</v>
      </c>
      <c r="G64" s="52">
        <f t="shared" si="6"/>
        <v>2.640625</v>
      </c>
    </row>
    <row r="65" spans="1:8" x14ac:dyDescent="0.4">
      <c r="A65" s="1"/>
      <c r="B65" s="1"/>
      <c r="C65" s="1"/>
      <c r="D65" s="1"/>
      <c r="E65" s="12" t="s">
        <v>104</v>
      </c>
      <c r="F65" s="55">
        <f>MAX(F44:F64)</f>
        <v>171</v>
      </c>
      <c r="G65" s="53">
        <f>MAX(G44:G64)</f>
        <v>5.384615384615385</v>
      </c>
    </row>
    <row r="66" spans="1:8" ht="19.5" thickBot="1" x14ac:dyDescent="0.45">
      <c r="A66" s="1"/>
      <c r="B66" s="1"/>
      <c r="C66" s="1"/>
      <c r="D66" s="1"/>
      <c r="E66" s="6" t="s">
        <v>105</v>
      </c>
      <c r="F66" s="56">
        <f>MIN(F44:F64)</f>
        <v>70</v>
      </c>
      <c r="G66" s="54">
        <f>MIN(G44:G64)</f>
        <v>2.2115384615384617</v>
      </c>
    </row>
    <row r="68" spans="1:8" x14ac:dyDescent="0.4">
      <c r="A68" s="1" t="s">
        <v>106</v>
      </c>
      <c r="B68" s="1"/>
      <c r="C68" s="1"/>
      <c r="D68" s="1"/>
      <c r="E68" s="1"/>
      <c r="F68" s="1"/>
      <c r="G68" s="1"/>
      <c r="H68" s="1"/>
    </row>
    <row r="69" spans="1:8" x14ac:dyDescent="0.4">
      <c r="A69" s="1"/>
      <c r="B69" s="1"/>
      <c r="C69" s="1" t="s">
        <v>107</v>
      </c>
      <c r="D69" s="1"/>
      <c r="E69" s="1"/>
      <c r="F69" s="1"/>
      <c r="G69" s="1"/>
      <c r="H69" s="13" t="s">
        <v>108</v>
      </c>
    </row>
    <row r="70" spans="1:8" x14ac:dyDescent="0.4">
      <c r="A70" s="6" t="s">
        <v>109</v>
      </c>
      <c r="B70" s="6" t="s">
        <v>110</v>
      </c>
      <c r="C70" s="6" t="s">
        <v>111</v>
      </c>
      <c r="D70" s="6" t="s">
        <v>112</v>
      </c>
      <c r="E70" s="6" t="s">
        <v>113</v>
      </c>
      <c r="F70" s="6" t="s">
        <v>114</v>
      </c>
      <c r="G70" s="6" t="s">
        <v>115</v>
      </c>
      <c r="H70" s="6" t="s">
        <v>116</v>
      </c>
    </row>
    <row r="71" spans="1:8" x14ac:dyDescent="0.4">
      <c r="A71" s="3">
        <v>1152</v>
      </c>
      <c r="B71" s="9">
        <v>12.54</v>
      </c>
      <c r="C71" s="9">
        <v>11.81</v>
      </c>
      <c r="D71" s="9" t="s">
        <v>187</v>
      </c>
      <c r="E71" s="9">
        <v>10.55</v>
      </c>
      <c r="F71" s="9">
        <v>11.9</v>
      </c>
      <c r="G71" s="57">
        <f>MAX(B71:F71)</f>
        <v>12.54</v>
      </c>
      <c r="H71" s="46">
        <f>AVERAGE(B71:F71)</f>
        <v>11.700000000000001</v>
      </c>
    </row>
    <row r="72" spans="1:8" x14ac:dyDescent="0.4">
      <c r="A72" s="3">
        <v>1624</v>
      </c>
      <c r="B72" s="9">
        <v>9.23</v>
      </c>
      <c r="C72" s="9">
        <v>9.51</v>
      </c>
      <c r="D72" s="9">
        <v>9.98</v>
      </c>
      <c r="E72" s="9">
        <v>9.2200000000000006</v>
      </c>
      <c r="F72" s="9">
        <v>9.36</v>
      </c>
      <c r="G72" s="58">
        <f t="shared" ref="G72:G77" si="7">MAX(B72:F72)</f>
        <v>9.98</v>
      </c>
      <c r="H72" s="47">
        <f t="shared" ref="H72:H77" si="8">AVERAGE(B72:F72)</f>
        <v>9.4600000000000009</v>
      </c>
    </row>
    <row r="73" spans="1:8" x14ac:dyDescent="0.4">
      <c r="A73" s="3">
        <v>1668</v>
      </c>
      <c r="B73" s="9">
        <v>11.05</v>
      </c>
      <c r="C73" s="9" t="s">
        <v>187</v>
      </c>
      <c r="D73" s="9">
        <v>10.84</v>
      </c>
      <c r="E73" s="9">
        <v>7.69</v>
      </c>
      <c r="F73" s="9">
        <v>13.33</v>
      </c>
      <c r="G73" s="58">
        <f t="shared" si="7"/>
        <v>13.33</v>
      </c>
      <c r="H73" s="47">
        <f t="shared" si="8"/>
        <v>10.727500000000001</v>
      </c>
    </row>
    <row r="74" spans="1:8" x14ac:dyDescent="0.4">
      <c r="A74" s="3">
        <v>1845</v>
      </c>
      <c r="B74" s="9" t="s">
        <v>187</v>
      </c>
      <c r="C74" s="9">
        <v>14.23</v>
      </c>
      <c r="D74" s="9">
        <v>8.66</v>
      </c>
      <c r="E74" s="9">
        <v>10.35</v>
      </c>
      <c r="F74" s="9" t="s">
        <v>187</v>
      </c>
      <c r="G74" s="58">
        <f t="shared" si="7"/>
        <v>14.23</v>
      </c>
      <c r="H74" s="47">
        <f t="shared" si="8"/>
        <v>11.08</v>
      </c>
    </row>
    <row r="75" spans="1:8" x14ac:dyDescent="0.4">
      <c r="A75" s="3">
        <v>2054</v>
      </c>
      <c r="B75" s="9">
        <v>15.48</v>
      </c>
      <c r="C75" s="9" t="s">
        <v>187</v>
      </c>
      <c r="D75" s="9">
        <v>16.59</v>
      </c>
      <c r="E75" s="9" t="s">
        <v>187</v>
      </c>
      <c r="F75" s="9">
        <v>16.05</v>
      </c>
      <c r="G75" s="58">
        <f t="shared" si="7"/>
        <v>16.59</v>
      </c>
      <c r="H75" s="47">
        <f t="shared" si="8"/>
        <v>16.040000000000003</v>
      </c>
    </row>
    <row r="76" spans="1:8" x14ac:dyDescent="0.4">
      <c r="A76" s="3">
        <v>2415</v>
      </c>
      <c r="B76" s="9">
        <v>13.85</v>
      </c>
      <c r="C76" s="9">
        <v>13.55</v>
      </c>
      <c r="D76" s="9">
        <v>13.9</v>
      </c>
      <c r="E76" s="9">
        <v>13.4</v>
      </c>
      <c r="F76" s="9">
        <v>13.74</v>
      </c>
      <c r="G76" s="58">
        <f t="shared" si="7"/>
        <v>13.9</v>
      </c>
      <c r="H76" s="47">
        <f t="shared" si="8"/>
        <v>13.687999999999999</v>
      </c>
    </row>
    <row r="77" spans="1:8" ht="19.5" thickBot="1" x14ac:dyDescent="0.45">
      <c r="A77" s="3">
        <v>2555</v>
      </c>
      <c r="B77" s="9">
        <v>14.89</v>
      </c>
      <c r="C77" s="9" t="s">
        <v>187</v>
      </c>
      <c r="D77" s="9" t="s">
        <v>187</v>
      </c>
      <c r="E77" s="9">
        <v>13.04</v>
      </c>
      <c r="F77" s="9" t="s">
        <v>187</v>
      </c>
      <c r="G77" s="59">
        <f t="shared" si="7"/>
        <v>14.89</v>
      </c>
      <c r="H77" s="48">
        <f t="shared" si="8"/>
        <v>13.965</v>
      </c>
    </row>
    <row r="78" spans="1:8" x14ac:dyDescent="0.4">
      <c r="A78" s="6" t="s">
        <v>117</v>
      </c>
      <c r="B78" s="60">
        <f>MAX(B71:B77)</f>
        <v>15.48</v>
      </c>
      <c r="C78" s="60">
        <f t="shared" ref="C78:F78" si="9">MAX(C71:C77)</f>
        <v>14.23</v>
      </c>
      <c r="D78" s="60">
        <f t="shared" si="9"/>
        <v>16.59</v>
      </c>
      <c r="E78" s="60">
        <f t="shared" si="9"/>
        <v>13.4</v>
      </c>
      <c r="F78" s="46">
        <f t="shared" si="9"/>
        <v>16.05</v>
      </c>
      <c r="G78" s="14"/>
      <c r="H78" s="14"/>
    </row>
    <row r="79" spans="1:8" ht="19.5" thickBot="1" x14ac:dyDescent="0.45">
      <c r="A79" s="6" t="s">
        <v>118</v>
      </c>
      <c r="B79" s="61">
        <f>MIN(B71:B77)</f>
        <v>9.23</v>
      </c>
      <c r="C79" s="61">
        <f t="shared" ref="C79:F79" si="10">MIN(C71:C77)</f>
        <v>9.51</v>
      </c>
      <c r="D79" s="61">
        <f t="shared" si="10"/>
        <v>8.66</v>
      </c>
      <c r="E79" s="61">
        <f t="shared" si="10"/>
        <v>7.69</v>
      </c>
      <c r="F79" s="48">
        <f t="shared" si="10"/>
        <v>9.36</v>
      </c>
      <c r="G79" s="14"/>
      <c r="H79" s="14"/>
    </row>
    <row r="80" spans="1:8" x14ac:dyDescent="0.4">
      <c r="A80" s="6" t="s">
        <v>119</v>
      </c>
      <c r="B80" s="1"/>
      <c r="C80" s="1"/>
      <c r="D80" s="1"/>
      <c r="E80" s="1"/>
      <c r="F80" s="1"/>
      <c r="G80" s="1"/>
      <c r="H80" s="1"/>
    </row>
    <row r="81" spans="1:8" ht="19.5" thickBot="1" x14ac:dyDescent="0.45">
      <c r="A81" s="62">
        <f>COUNT(A71:A77)</f>
        <v>7</v>
      </c>
      <c r="B81" s="1" t="s">
        <v>120</v>
      </c>
      <c r="C81" s="1"/>
      <c r="D81" s="1"/>
      <c r="E81" s="1"/>
      <c r="F81" s="1"/>
      <c r="G81" s="1"/>
      <c r="H81" s="1"/>
    </row>
    <row r="83" spans="1:8" x14ac:dyDescent="0.4">
      <c r="A83" s="1" t="s">
        <v>121</v>
      </c>
      <c r="B83" s="1"/>
      <c r="C83" s="1"/>
      <c r="D83" s="1"/>
      <c r="E83" s="1"/>
      <c r="F83" s="1"/>
      <c r="G83" s="1"/>
    </row>
    <row r="84" spans="1:8" x14ac:dyDescent="0.4">
      <c r="A84" s="1"/>
      <c r="B84" s="1" t="s">
        <v>122</v>
      </c>
      <c r="C84" s="1"/>
      <c r="D84" s="1"/>
      <c r="E84" s="1"/>
      <c r="F84" s="1"/>
      <c r="G84" s="1"/>
    </row>
    <row r="85" spans="1:8" x14ac:dyDescent="0.4">
      <c r="A85" s="1"/>
      <c r="B85" s="1"/>
      <c r="C85" s="1"/>
      <c r="D85" s="1"/>
      <c r="E85" s="1"/>
      <c r="F85" s="1"/>
      <c r="G85" s="13" t="s">
        <v>123</v>
      </c>
    </row>
    <row r="86" spans="1:8" x14ac:dyDescent="0.4">
      <c r="A86" s="6" t="s">
        <v>124</v>
      </c>
      <c r="B86" s="6" t="s">
        <v>125</v>
      </c>
      <c r="C86" s="6" t="s">
        <v>126</v>
      </c>
      <c r="D86" s="6" t="s">
        <v>127</v>
      </c>
      <c r="E86" s="6" t="s">
        <v>128</v>
      </c>
      <c r="F86" s="6" t="s">
        <v>129</v>
      </c>
      <c r="G86" s="6" t="s">
        <v>130</v>
      </c>
    </row>
    <row r="87" spans="1:8" x14ac:dyDescent="0.4">
      <c r="A87" s="3" t="s">
        <v>131</v>
      </c>
      <c r="B87" s="15">
        <v>127000</v>
      </c>
      <c r="C87" s="63">
        <f>B87/$B$99</f>
        <v>4.852884982804738E-2</v>
      </c>
      <c r="D87" s="16">
        <v>36000</v>
      </c>
      <c r="E87" s="16">
        <v>56000</v>
      </c>
      <c r="F87" s="82">
        <f>D87+E87</f>
        <v>92000</v>
      </c>
      <c r="G87" s="67">
        <f>F87/B87</f>
        <v>0.72440944881889768</v>
      </c>
    </row>
    <row r="88" spans="1:8" x14ac:dyDescent="0.4">
      <c r="A88" s="3" t="s">
        <v>132</v>
      </c>
      <c r="B88" s="15">
        <v>324000</v>
      </c>
      <c r="C88" s="63">
        <f t="shared" ref="C88:C98" si="11">B88/$B$99</f>
        <v>0.12380588460068781</v>
      </c>
      <c r="D88" s="16">
        <v>120000</v>
      </c>
      <c r="E88" s="16">
        <v>200000</v>
      </c>
      <c r="F88" s="82">
        <f t="shared" ref="F88:F98" si="12">D88+E88</f>
        <v>320000</v>
      </c>
      <c r="G88" s="67">
        <f t="shared" ref="G88:G98" si="13">F88/B88</f>
        <v>0.98765432098765427</v>
      </c>
    </row>
    <row r="89" spans="1:8" x14ac:dyDescent="0.4">
      <c r="A89" s="3" t="s">
        <v>133</v>
      </c>
      <c r="B89" s="15">
        <v>150000</v>
      </c>
      <c r="C89" s="63">
        <f t="shared" si="11"/>
        <v>5.73175391669851E-2</v>
      </c>
      <c r="D89" s="16">
        <v>50000</v>
      </c>
      <c r="E89" s="16">
        <v>70000</v>
      </c>
      <c r="F89" s="82">
        <f t="shared" si="12"/>
        <v>120000</v>
      </c>
      <c r="G89" s="67">
        <f t="shared" si="13"/>
        <v>0.8</v>
      </c>
    </row>
    <row r="90" spans="1:8" x14ac:dyDescent="0.4">
      <c r="A90" s="3" t="s">
        <v>134</v>
      </c>
      <c r="B90" s="15">
        <v>598000</v>
      </c>
      <c r="C90" s="63">
        <f t="shared" si="11"/>
        <v>0.22850592281238058</v>
      </c>
      <c r="D90" s="16">
        <v>345000</v>
      </c>
      <c r="E90" s="16">
        <v>13000</v>
      </c>
      <c r="F90" s="82">
        <f t="shared" si="12"/>
        <v>358000</v>
      </c>
      <c r="G90" s="67">
        <f t="shared" si="13"/>
        <v>0.59866220735785958</v>
      </c>
    </row>
    <row r="91" spans="1:8" x14ac:dyDescent="0.4">
      <c r="A91" s="3" t="s">
        <v>135</v>
      </c>
      <c r="B91" s="15">
        <v>97500</v>
      </c>
      <c r="C91" s="63">
        <f t="shared" si="11"/>
        <v>3.7256400458540312E-2</v>
      </c>
      <c r="D91" s="16">
        <v>55500</v>
      </c>
      <c r="E91" s="16">
        <v>17500</v>
      </c>
      <c r="F91" s="82">
        <f t="shared" si="12"/>
        <v>73000</v>
      </c>
      <c r="G91" s="67">
        <f t="shared" si="13"/>
        <v>0.74871794871794872</v>
      </c>
    </row>
    <row r="92" spans="1:8" x14ac:dyDescent="0.4">
      <c r="A92" s="3" t="s">
        <v>136</v>
      </c>
      <c r="B92" s="15">
        <v>276000</v>
      </c>
      <c r="C92" s="63">
        <f t="shared" si="11"/>
        <v>0.10546427206725258</v>
      </c>
      <c r="D92" s="16">
        <v>146000</v>
      </c>
      <c r="E92" s="16">
        <v>84700</v>
      </c>
      <c r="F92" s="82">
        <f t="shared" si="12"/>
        <v>230700</v>
      </c>
      <c r="G92" s="67">
        <f t="shared" si="13"/>
        <v>0.83586956521739131</v>
      </c>
    </row>
    <row r="93" spans="1:8" x14ac:dyDescent="0.4">
      <c r="A93" s="3" t="s">
        <v>137</v>
      </c>
      <c r="B93" s="15">
        <v>350000</v>
      </c>
      <c r="C93" s="63">
        <f t="shared" si="11"/>
        <v>0.13374092472296523</v>
      </c>
      <c r="D93" s="16">
        <v>200000</v>
      </c>
      <c r="E93" s="16">
        <v>100000</v>
      </c>
      <c r="F93" s="82">
        <f t="shared" si="12"/>
        <v>300000</v>
      </c>
      <c r="G93" s="67">
        <f t="shared" si="13"/>
        <v>0.8571428571428571</v>
      </c>
    </row>
    <row r="94" spans="1:8" x14ac:dyDescent="0.4">
      <c r="A94" s="3" t="s">
        <v>138</v>
      </c>
      <c r="B94" s="15">
        <v>231000</v>
      </c>
      <c r="C94" s="63">
        <f t="shared" si="11"/>
        <v>8.8269010317157046E-2</v>
      </c>
      <c r="D94" s="16">
        <v>98000</v>
      </c>
      <c r="E94" s="16">
        <v>71200</v>
      </c>
      <c r="F94" s="82">
        <f t="shared" si="12"/>
        <v>169200</v>
      </c>
      <c r="G94" s="67">
        <f t="shared" si="13"/>
        <v>0.73246753246753249</v>
      </c>
    </row>
    <row r="95" spans="1:8" x14ac:dyDescent="0.4">
      <c r="A95" s="3" t="s">
        <v>139</v>
      </c>
      <c r="B95" s="15">
        <v>77000</v>
      </c>
      <c r="C95" s="63">
        <f t="shared" si="11"/>
        <v>2.942300343905235E-2</v>
      </c>
      <c r="D95" s="16">
        <v>20500</v>
      </c>
      <c r="E95" s="16">
        <v>41200</v>
      </c>
      <c r="F95" s="82">
        <f t="shared" si="12"/>
        <v>61700</v>
      </c>
      <c r="G95" s="67">
        <f t="shared" si="13"/>
        <v>0.80129870129870129</v>
      </c>
    </row>
    <row r="96" spans="1:8" x14ac:dyDescent="0.4">
      <c r="A96" s="3" t="s">
        <v>140</v>
      </c>
      <c r="B96" s="15">
        <v>118000</v>
      </c>
      <c r="C96" s="63">
        <f t="shared" si="11"/>
        <v>4.5089797478028278E-2</v>
      </c>
      <c r="D96" s="16">
        <v>32500</v>
      </c>
      <c r="E96" s="16">
        <v>68900</v>
      </c>
      <c r="F96" s="82">
        <f t="shared" si="12"/>
        <v>101400</v>
      </c>
      <c r="G96" s="67">
        <f t="shared" si="13"/>
        <v>0.85932203389830508</v>
      </c>
    </row>
    <row r="97" spans="1:7" x14ac:dyDescent="0.4">
      <c r="A97" s="3" t="s">
        <v>141</v>
      </c>
      <c r="B97" s="15">
        <v>50000</v>
      </c>
      <c r="C97" s="63">
        <f t="shared" si="11"/>
        <v>1.9105846388995033E-2</v>
      </c>
      <c r="D97" s="16">
        <v>25000</v>
      </c>
      <c r="E97" s="16">
        <v>7850</v>
      </c>
      <c r="F97" s="82">
        <f t="shared" si="12"/>
        <v>32850</v>
      </c>
      <c r="G97" s="67">
        <f t="shared" si="13"/>
        <v>0.65700000000000003</v>
      </c>
    </row>
    <row r="98" spans="1:7" ht="19.5" thickBot="1" x14ac:dyDescent="0.45">
      <c r="A98" s="3" t="s">
        <v>142</v>
      </c>
      <c r="B98" s="15">
        <v>218500</v>
      </c>
      <c r="C98" s="63">
        <f t="shared" si="11"/>
        <v>8.3492548719908286E-2</v>
      </c>
      <c r="D98" s="16">
        <v>78000</v>
      </c>
      <c r="E98" s="16">
        <v>123500</v>
      </c>
      <c r="F98" s="82">
        <f t="shared" si="12"/>
        <v>201500</v>
      </c>
      <c r="G98" s="67">
        <f t="shared" si="13"/>
        <v>0.9221967963386728</v>
      </c>
    </row>
    <row r="99" spans="1:7" ht="19.5" thickBot="1" x14ac:dyDescent="0.45">
      <c r="A99" s="6" t="s">
        <v>143</v>
      </c>
      <c r="B99" s="64">
        <f>SUM(B87:B98)</f>
        <v>2617000</v>
      </c>
      <c r="C99" s="69">
        <f>SUM(C87:C98)</f>
        <v>1</v>
      </c>
      <c r="D99" s="70">
        <f t="shared" ref="D99:F99" si="14">SUM(D87:D98)</f>
        <v>1206500</v>
      </c>
      <c r="E99" s="70">
        <f t="shared" si="14"/>
        <v>853850</v>
      </c>
      <c r="F99" s="65">
        <f t="shared" si="14"/>
        <v>2060350</v>
      </c>
      <c r="G99" s="71">
        <f>F99/B99</f>
        <v>0.78729461215131835</v>
      </c>
    </row>
    <row r="100" spans="1:7" x14ac:dyDescent="0.4">
      <c r="A100" s="6" t="s">
        <v>144</v>
      </c>
      <c r="B100" s="78">
        <f t="shared" ref="B100:G100" si="15">MAX(B87:B98)</f>
        <v>598000</v>
      </c>
      <c r="C100" s="72">
        <f t="shared" si="15"/>
        <v>0.22850592281238058</v>
      </c>
      <c r="D100" s="73">
        <f t="shared" si="15"/>
        <v>345000</v>
      </c>
      <c r="E100" s="73">
        <f t="shared" si="15"/>
        <v>200000</v>
      </c>
      <c r="F100" s="79">
        <f t="shared" si="15"/>
        <v>358000</v>
      </c>
      <c r="G100" s="74">
        <f t="shared" si="15"/>
        <v>0.98765432098765427</v>
      </c>
    </row>
    <row r="101" spans="1:7" ht="19.5" thickBot="1" x14ac:dyDescent="0.45">
      <c r="A101" s="6" t="s">
        <v>145</v>
      </c>
      <c r="B101" s="80">
        <f t="shared" ref="B101:G101" si="16">MIN(B87:B98)</f>
        <v>50000</v>
      </c>
      <c r="C101" s="75">
        <f t="shared" si="16"/>
        <v>1.9105846388995033E-2</v>
      </c>
      <c r="D101" s="76">
        <f t="shared" si="16"/>
        <v>20500</v>
      </c>
      <c r="E101" s="76">
        <f t="shared" si="16"/>
        <v>7850</v>
      </c>
      <c r="F101" s="81">
        <f t="shared" si="16"/>
        <v>32850</v>
      </c>
      <c r="G101" s="77">
        <f t="shared" si="16"/>
        <v>0.59866220735785958</v>
      </c>
    </row>
    <row r="102" spans="1:7" ht="19.5" thickBot="1" x14ac:dyDescent="0.45">
      <c r="A102" s="6" t="s">
        <v>146</v>
      </c>
      <c r="B102" s="68">
        <f>COUNTA(A87:A98)</f>
        <v>12</v>
      </c>
      <c r="C102" s="66"/>
      <c r="D102" s="66"/>
      <c r="E102" s="66"/>
      <c r="F102" s="66"/>
      <c r="G102" s="66"/>
    </row>
    <row r="104" spans="1:7" x14ac:dyDescent="0.4">
      <c r="A104" s="1" t="s">
        <v>147</v>
      </c>
      <c r="B104" s="1"/>
      <c r="C104" s="1"/>
      <c r="D104" s="1"/>
      <c r="E104" s="1"/>
      <c r="F104" s="1"/>
    </row>
    <row r="105" spans="1:7" x14ac:dyDescent="0.4">
      <c r="A105" s="1"/>
      <c r="B105" s="17" t="s">
        <v>148</v>
      </c>
      <c r="C105" s="1"/>
      <c r="D105" s="1"/>
      <c r="E105" s="1"/>
      <c r="F105" s="1"/>
    </row>
    <row r="106" spans="1:7" x14ac:dyDescent="0.4">
      <c r="A106" s="18" t="s">
        <v>149</v>
      </c>
      <c r="B106" s="18" t="s">
        <v>150</v>
      </c>
      <c r="C106" s="18" t="s">
        <v>151</v>
      </c>
      <c r="D106" s="18" t="s">
        <v>152</v>
      </c>
      <c r="E106" s="18" t="s">
        <v>153</v>
      </c>
      <c r="F106" s="18" t="s">
        <v>154</v>
      </c>
    </row>
    <row r="107" spans="1:7" x14ac:dyDescent="0.4">
      <c r="A107" s="3" t="s">
        <v>155</v>
      </c>
      <c r="B107" s="16">
        <v>5563</v>
      </c>
      <c r="C107" s="15">
        <v>30165400</v>
      </c>
      <c r="D107" s="83">
        <f>ROUND(C107/B107,1)</f>
        <v>5422.5</v>
      </c>
      <c r="E107" s="15">
        <v>5800</v>
      </c>
      <c r="F107" s="85">
        <f>ROUNDDOWN(E107-D107,0)</f>
        <v>377</v>
      </c>
    </row>
    <row r="108" spans="1:7" x14ac:dyDescent="0.4">
      <c r="A108" s="3" t="s">
        <v>156</v>
      </c>
      <c r="B108" s="16">
        <v>12430</v>
      </c>
      <c r="C108" s="15">
        <v>49443500</v>
      </c>
      <c r="D108" s="83">
        <f t="shared" ref="D108:D118" si="17">ROUND(C108/B108,1)</f>
        <v>3977.8</v>
      </c>
      <c r="E108" s="15">
        <v>4200</v>
      </c>
      <c r="F108" s="85">
        <f t="shared" ref="F108:F118" si="18">ROUNDDOWN(E108-D108,0)</f>
        <v>222</v>
      </c>
    </row>
    <row r="109" spans="1:7" x14ac:dyDescent="0.4">
      <c r="A109" s="3" t="s">
        <v>157</v>
      </c>
      <c r="B109" s="16">
        <v>11782</v>
      </c>
      <c r="C109" s="15">
        <v>52553600</v>
      </c>
      <c r="D109" s="83">
        <f t="shared" si="17"/>
        <v>4460.5</v>
      </c>
      <c r="E109" s="15">
        <v>4500</v>
      </c>
      <c r="F109" s="85">
        <f t="shared" si="18"/>
        <v>39</v>
      </c>
    </row>
    <row r="110" spans="1:7" x14ac:dyDescent="0.4">
      <c r="A110" s="3" t="s">
        <v>158</v>
      </c>
      <c r="B110" s="16">
        <v>7729</v>
      </c>
      <c r="C110" s="15">
        <v>28143100</v>
      </c>
      <c r="D110" s="83">
        <f t="shared" si="17"/>
        <v>3641.2</v>
      </c>
      <c r="E110" s="15">
        <v>3800</v>
      </c>
      <c r="F110" s="85">
        <f t="shared" si="18"/>
        <v>158</v>
      </c>
    </row>
    <row r="111" spans="1:7" x14ac:dyDescent="0.4">
      <c r="A111" s="3" t="s">
        <v>159</v>
      </c>
      <c r="B111" s="16">
        <v>21041</v>
      </c>
      <c r="C111" s="15">
        <v>91476300</v>
      </c>
      <c r="D111" s="83">
        <f t="shared" si="17"/>
        <v>4347.5</v>
      </c>
      <c r="E111" s="15">
        <v>4600</v>
      </c>
      <c r="F111" s="85">
        <f t="shared" si="18"/>
        <v>252</v>
      </c>
    </row>
    <row r="112" spans="1:7" x14ac:dyDescent="0.4">
      <c r="A112" s="3" t="s">
        <v>160</v>
      </c>
      <c r="B112" s="16">
        <v>6345</v>
      </c>
      <c r="C112" s="15">
        <v>35994000</v>
      </c>
      <c r="D112" s="83">
        <f t="shared" si="17"/>
        <v>5672.8</v>
      </c>
      <c r="E112" s="15">
        <v>5800</v>
      </c>
      <c r="F112" s="85">
        <f t="shared" si="18"/>
        <v>127</v>
      </c>
    </row>
    <row r="113" spans="1:8" x14ac:dyDescent="0.4">
      <c r="A113" s="3" t="s">
        <v>161</v>
      </c>
      <c r="B113" s="16">
        <v>16015</v>
      </c>
      <c r="C113" s="15">
        <v>95998900</v>
      </c>
      <c r="D113" s="83">
        <f t="shared" si="17"/>
        <v>5994.3</v>
      </c>
      <c r="E113" s="15">
        <v>6200</v>
      </c>
      <c r="F113" s="85">
        <f t="shared" si="18"/>
        <v>205</v>
      </c>
    </row>
    <row r="114" spans="1:8" x14ac:dyDescent="0.4">
      <c r="A114" s="3" t="s">
        <v>162</v>
      </c>
      <c r="B114" s="16">
        <v>25012</v>
      </c>
      <c r="C114" s="15">
        <v>131235600</v>
      </c>
      <c r="D114" s="83">
        <f t="shared" si="17"/>
        <v>5246.9</v>
      </c>
      <c r="E114" s="15">
        <v>5980</v>
      </c>
      <c r="F114" s="85">
        <f t="shared" si="18"/>
        <v>733</v>
      </c>
    </row>
    <row r="115" spans="1:8" x14ac:dyDescent="0.4">
      <c r="A115" s="3" t="s">
        <v>163</v>
      </c>
      <c r="B115" s="16">
        <v>6007</v>
      </c>
      <c r="C115" s="15">
        <v>35235400</v>
      </c>
      <c r="D115" s="83">
        <f t="shared" si="17"/>
        <v>5865.7</v>
      </c>
      <c r="E115" s="15">
        <v>6280</v>
      </c>
      <c r="F115" s="85">
        <f t="shared" si="18"/>
        <v>414</v>
      </c>
    </row>
    <row r="116" spans="1:8" x14ac:dyDescent="0.4">
      <c r="A116" s="3" t="s">
        <v>164</v>
      </c>
      <c r="B116" s="16">
        <v>8261</v>
      </c>
      <c r="C116" s="15">
        <v>40235300</v>
      </c>
      <c r="D116" s="83">
        <f t="shared" si="17"/>
        <v>4870.5</v>
      </c>
      <c r="E116" s="15">
        <v>5800</v>
      </c>
      <c r="F116" s="85">
        <f t="shared" si="18"/>
        <v>929</v>
      </c>
    </row>
    <row r="117" spans="1:8" x14ac:dyDescent="0.4">
      <c r="A117" s="3" t="s">
        <v>165</v>
      </c>
      <c r="B117" s="16">
        <v>30019</v>
      </c>
      <c r="C117" s="15">
        <v>171235200</v>
      </c>
      <c r="D117" s="83">
        <f t="shared" si="17"/>
        <v>5704.2</v>
      </c>
      <c r="E117" s="15">
        <v>6800</v>
      </c>
      <c r="F117" s="85">
        <f t="shared" si="18"/>
        <v>1095</v>
      </c>
    </row>
    <row r="118" spans="1:8" ht="19.5" thickBot="1" x14ac:dyDescent="0.45">
      <c r="A118" s="3" t="s">
        <v>166</v>
      </c>
      <c r="B118" s="16">
        <v>18550</v>
      </c>
      <c r="C118" s="15">
        <v>125235500</v>
      </c>
      <c r="D118" s="84">
        <f t="shared" si="17"/>
        <v>6751.2</v>
      </c>
      <c r="E118" s="15">
        <v>6980</v>
      </c>
      <c r="F118" s="86">
        <f t="shared" si="18"/>
        <v>228</v>
      </c>
    </row>
    <row r="120" spans="1:8" x14ac:dyDescent="0.4">
      <c r="A120" s="1" t="s">
        <v>167</v>
      </c>
      <c r="B120" s="1"/>
      <c r="C120" s="1"/>
      <c r="D120" s="1"/>
      <c r="E120" s="1"/>
      <c r="F120" s="1"/>
      <c r="G120" s="1"/>
      <c r="H120" s="1"/>
    </row>
    <row r="121" spans="1:8" x14ac:dyDescent="0.4">
      <c r="A121" s="1"/>
      <c r="B121" s="17" t="s">
        <v>168</v>
      </c>
      <c r="C121" s="1"/>
      <c r="D121" s="1"/>
      <c r="E121" s="1"/>
      <c r="F121" s="1"/>
      <c r="G121" s="1"/>
      <c r="H121" s="1"/>
    </row>
    <row r="122" spans="1:8" x14ac:dyDescent="0.4">
      <c r="A122" s="18" t="s">
        <v>169</v>
      </c>
      <c r="B122" s="18" t="s">
        <v>170</v>
      </c>
      <c r="C122" s="18" t="s">
        <v>171</v>
      </c>
      <c r="D122" s="18" t="s">
        <v>172</v>
      </c>
      <c r="E122" s="18" t="s">
        <v>173</v>
      </c>
      <c r="F122" s="18" t="s">
        <v>172</v>
      </c>
      <c r="G122" s="18" t="s">
        <v>174</v>
      </c>
      <c r="H122" s="19" t="s">
        <v>175</v>
      </c>
    </row>
    <row r="123" spans="1:8" x14ac:dyDescent="0.4">
      <c r="A123" s="18">
        <v>1</v>
      </c>
      <c r="B123" s="3" t="s">
        <v>176</v>
      </c>
      <c r="C123" s="18">
        <v>90</v>
      </c>
      <c r="D123" s="87" t="str">
        <f>IF(C123&gt;=70,"＊","")</f>
        <v>＊</v>
      </c>
      <c r="E123" s="18">
        <v>65</v>
      </c>
      <c r="F123" s="87" t="str">
        <f>IF(E123&gt;=70,"＊","")</f>
        <v/>
      </c>
      <c r="G123" s="90" t="str">
        <f>IF(AND(C123&gt;=70,E123&gt;=70),"合格","不合格")</f>
        <v>不合格</v>
      </c>
      <c r="H123" s="91" t="str">
        <f>IF(E123&gt;=90,"とてもよい",IF(E123&gt;=80,"よい",IF(E123&gt;=70,"普通","がんばれ")))</f>
        <v>がんばれ</v>
      </c>
    </row>
    <row r="124" spans="1:8" x14ac:dyDescent="0.4">
      <c r="A124" s="3">
        <v>2</v>
      </c>
      <c r="B124" s="3" t="s">
        <v>177</v>
      </c>
      <c r="C124" s="3">
        <v>80</v>
      </c>
      <c r="D124" s="88" t="str">
        <f t="shared" ref="D124:D133" si="19">IF(C124&gt;=70,"＊","")</f>
        <v>＊</v>
      </c>
      <c r="E124" s="3">
        <v>80</v>
      </c>
      <c r="F124" s="88" t="str">
        <f t="shared" ref="F124:F133" si="20">IF(E124&gt;=70,"＊","")</f>
        <v>＊</v>
      </c>
      <c r="G124" s="92" t="str">
        <f t="shared" ref="G124:G133" si="21">IF(AND(C124&gt;=70,E124&gt;=70),"合格","不合格")</f>
        <v>合格</v>
      </c>
      <c r="H124" s="93" t="str">
        <f t="shared" ref="H124:H133" si="22">IF(E124&gt;=90,"とてもよい",IF(E124&gt;=80,"よい",IF(E124&gt;=70,"普通","がんばれ")))</f>
        <v>よい</v>
      </c>
    </row>
    <row r="125" spans="1:8" x14ac:dyDescent="0.4">
      <c r="A125" s="18">
        <v>3</v>
      </c>
      <c r="B125" s="3" t="s">
        <v>178</v>
      </c>
      <c r="C125" s="3">
        <v>95</v>
      </c>
      <c r="D125" s="88" t="str">
        <f t="shared" si="19"/>
        <v>＊</v>
      </c>
      <c r="E125" s="3">
        <v>70</v>
      </c>
      <c r="F125" s="88" t="str">
        <f t="shared" si="20"/>
        <v>＊</v>
      </c>
      <c r="G125" s="92" t="str">
        <f t="shared" si="21"/>
        <v>合格</v>
      </c>
      <c r="H125" s="93" t="str">
        <f t="shared" si="22"/>
        <v>普通</v>
      </c>
    </row>
    <row r="126" spans="1:8" x14ac:dyDescent="0.4">
      <c r="A126" s="3">
        <v>4</v>
      </c>
      <c r="B126" s="3" t="s">
        <v>179</v>
      </c>
      <c r="C126" s="3">
        <v>100</v>
      </c>
      <c r="D126" s="88" t="str">
        <f t="shared" si="19"/>
        <v>＊</v>
      </c>
      <c r="E126" s="3">
        <v>95</v>
      </c>
      <c r="F126" s="88" t="str">
        <f t="shared" si="20"/>
        <v>＊</v>
      </c>
      <c r="G126" s="92" t="str">
        <f t="shared" si="21"/>
        <v>合格</v>
      </c>
      <c r="H126" s="93" t="str">
        <f t="shared" si="22"/>
        <v>とてもよい</v>
      </c>
    </row>
    <row r="127" spans="1:8" x14ac:dyDescent="0.4">
      <c r="A127" s="18">
        <v>5</v>
      </c>
      <c r="B127" s="3" t="s">
        <v>180</v>
      </c>
      <c r="C127" s="3">
        <v>50</v>
      </c>
      <c r="D127" s="88" t="str">
        <f t="shared" si="19"/>
        <v/>
      </c>
      <c r="E127" s="3">
        <v>50</v>
      </c>
      <c r="F127" s="88" t="str">
        <f t="shared" si="20"/>
        <v/>
      </c>
      <c r="G127" s="92" t="str">
        <f t="shared" si="21"/>
        <v>不合格</v>
      </c>
      <c r="H127" s="93" t="str">
        <f t="shared" si="22"/>
        <v>がんばれ</v>
      </c>
    </row>
    <row r="128" spans="1:8" x14ac:dyDescent="0.4">
      <c r="A128" s="3">
        <v>6</v>
      </c>
      <c r="B128" s="3" t="s">
        <v>181</v>
      </c>
      <c r="C128" s="3">
        <v>45</v>
      </c>
      <c r="D128" s="88" t="str">
        <f t="shared" si="19"/>
        <v/>
      </c>
      <c r="E128" s="3">
        <v>90</v>
      </c>
      <c r="F128" s="88" t="str">
        <f t="shared" si="20"/>
        <v>＊</v>
      </c>
      <c r="G128" s="92" t="str">
        <f t="shared" si="21"/>
        <v>不合格</v>
      </c>
      <c r="H128" s="93" t="str">
        <f t="shared" si="22"/>
        <v>とてもよい</v>
      </c>
    </row>
    <row r="129" spans="1:8" x14ac:dyDescent="0.4">
      <c r="A129" s="18">
        <v>7</v>
      </c>
      <c r="B129" s="18" t="s">
        <v>182</v>
      </c>
      <c r="C129" s="3">
        <v>90</v>
      </c>
      <c r="D129" s="88" t="str">
        <f t="shared" si="19"/>
        <v>＊</v>
      </c>
      <c r="E129" s="3">
        <v>85</v>
      </c>
      <c r="F129" s="88" t="str">
        <f t="shared" si="20"/>
        <v>＊</v>
      </c>
      <c r="G129" s="92" t="str">
        <f t="shared" si="21"/>
        <v>合格</v>
      </c>
      <c r="H129" s="93" t="str">
        <f t="shared" si="22"/>
        <v>よい</v>
      </c>
    </row>
    <row r="130" spans="1:8" x14ac:dyDescent="0.4">
      <c r="A130" s="3">
        <v>8</v>
      </c>
      <c r="B130" s="3" t="s">
        <v>183</v>
      </c>
      <c r="C130" s="3">
        <v>95</v>
      </c>
      <c r="D130" s="88" t="str">
        <f t="shared" si="19"/>
        <v>＊</v>
      </c>
      <c r="E130" s="3">
        <v>80</v>
      </c>
      <c r="F130" s="88" t="str">
        <f t="shared" si="20"/>
        <v>＊</v>
      </c>
      <c r="G130" s="92" t="str">
        <f t="shared" si="21"/>
        <v>合格</v>
      </c>
      <c r="H130" s="93" t="str">
        <f t="shared" si="22"/>
        <v>よい</v>
      </c>
    </row>
    <row r="131" spans="1:8" x14ac:dyDescent="0.4">
      <c r="A131" s="18">
        <v>9</v>
      </c>
      <c r="B131" s="3" t="s">
        <v>184</v>
      </c>
      <c r="C131" s="3">
        <v>30</v>
      </c>
      <c r="D131" s="88" t="str">
        <f t="shared" si="19"/>
        <v/>
      </c>
      <c r="E131" s="3">
        <v>75</v>
      </c>
      <c r="F131" s="88" t="str">
        <f t="shared" si="20"/>
        <v>＊</v>
      </c>
      <c r="G131" s="92" t="str">
        <f t="shared" si="21"/>
        <v>不合格</v>
      </c>
      <c r="H131" s="93" t="str">
        <f t="shared" si="22"/>
        <v>普通</v>
      </c>
    </row>
    <row r="132" spans="1:8" x14ac:dyDescent="0.4">
      <c r="A132" s="3">
        <v>10</v>
      </c>
      <c r="B132" s="3" t="s">
        <v>185</v>
      </c>
      <c r="C132" s="3">
        <v>85</v>
      </c>
      <c r="D132" s="88" t="str">
        <f t="shared" si="19"/>
        <v>＊</v>
      </c>
      <c r="E132" s="3">
        <v>90</v>
      </c>
      <c r="F132" s="88" t="str">
        <f t="shared" si="20"/>
        <v>＊</v>
      </c>
      <c r="G132" s="92" t="str">
        <f t="shared" si="21"/>
        <v>合格</v>
      </c>
      <c r="H132" s="93" t="str">
        <f t="shared" si="22"/>
        <v>とてもよい</v>
      </c>
    </row>
    <row r="133" spans="1:8" ht="19.5" thickBot="1" x14ac:dyDescent="0.45">
      <c r="A133" s="18">
        <v>11</v>
      </c>
      <c r="B133" s="3" t="s">
        <v>186</v>
      </c>
      <c r="C133" s="3">
        <v>70</v>
      </c>
      <c r="D133" s="89" t="str">
        <f t="shared" si="19"/>
        <v>＊</v>
      </c>
      <c r="E133" s="3">
        <v>85</v>
      </c>
      <c r="F133" s="89" t="str">
        <f t="shared" si="20"/>
        <v>＊</v>
      </c>
      <c r="G133" s="94" t="str">
        <f t="shared" si="21"/>
        <v>合格</v>
      </c>
      <c r="H133" s="95" t="str">
        <f t="shared" si="22"/>
        <v>よい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FE49E-389A-404E-BAE3-F8F83308BF5F}">
  <dimension ref="A1:I10"/>
  <sheetViews>
    <sheetView workbookViewId="0"/>
  </sheetViews>
  <sheetFormatPr defaultColWidth="9" defaultRowHeight="18.75" x14ac:dyDescent="0.4"/>
  <cols>
    <col min="1" max="1" width="10.875" style="1" bestFit="1" customWidth="1"/>
    <col min="2" max="16384" width="9" style="1"/>
  </cols>
  <sheetData>
    <row r="1" spans="1:9" x14ac:dyDescent="0.4">
      <c r="A1" s="1" t="s">
        <v>0</v>
      </c>
    </row>
    <row r="2" spans="1:9" x14ac:dyDescent="0.4">
      <c r="A2" s="1" t="s">
        <v>1</v>
      </c>
    </row>
    <row r="3" spans="1:9" x14ac:dyDescent="0.4">
      <c r="E3" s="2">
        <v>38952</v>
      </c>
      <c r="H3" s="1" t="s">
        <v>188</v>
      </c>
    </row>
    <row r="4" spans="1:9" x14ac:dyDescent="0.4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H4" s="3" t="s">
        <v>5</v>
      </c>
      <c r="I4" s="3" t="s">
        <v>6</v>
      </c>
    </row>
    <row r="5" spans="1:9" x14ac:dyDescent="0.4">
      <c r="A5" s="3" t="s">
        <v>7</v>
      </c>
      <c r="B5" s="3">
        <v>300</v>
      </c>
      <c r="C5" s="3">
        <v>97</v>
      </c>
      <c r="D5" s="4"/>
      <c r="E5" s="4"/>
      <c r="H5" s="96" t="str">
        <f>IF(D5="","",IF(D5=Sheet1!D5,"OK","NG"))</f>
        <v/>
      </c>
      <c r="I5" s="96" t="str">
        <f>IF(E5="","",IF(E5=Sheet1!E5,"OK","NG"))</f>
        <v/>
      </c>
    </row>
    <row r="6" spans="1:9" x14ac:dyDescent="0.4">
      <c r="A6" s="3" t="s">
        <v>8</v>
      </c>
      <c r="B6" s="3">
        <v>200</v>
      </c>
      <c r="C6" s="3">
        <v>166</v>
      </c>
      <c r="D6" s="4"/>
      <c r="E6" s="4"/>
      <c r="H6" s="96" t="str">
        <f>IF(D6="","",IF(D6=Sheet1!D6,"OK","NG"))</f>
        <v/>
      </c>
      <c r="I6" s="96" t="str">
        <f>IF(E6="","",IF(E6=Sheet1!E6,"OK","NG"))</f>
        <v/>
      </c>
    </row>
    <row r="7" spans="1:9" x14ac:dyDescent="0.4">
      <c r="A7" s="3" t="s">
        <v>9</v>
      </c>
      <c r="B7" s="3">
        <v>450</v>
      </c>
      <c r="C7" s="3">
        <v>81</v>
      </c>
      <c r="D7" s="4"/>
      <c r="E7" s="4"/>
      <c r="H7" s="96" t="str">
        <f>IF(D7="","",IF(D7=Sheet1!D7,"OK","NG"))</f>
        <v/>
      </c>
      <c r="I7" s="96" t="str">
        <f>IF(E7="","",IF(E7=Sheet1!E7,"OK","NG"))</f>
        <v/>
      </c>
    </row>
    <row r="8" spans="1:9" x14ac:dyDescent="0.4">
      <c r="A8" s="3" t="s">
        <v>10</v>
      </c>
      <c r="B8" s="3">
        <v>50</v>
      </c>
      <c r="C8" s="3">
        <v>323</v>
      </c>
      <c r="D8" s="4"/>
      <c r="E8" s="4"/>
      <c r="H8" s="96" t="str">
        <f>IF(D8="","",IF(D8=Sheet1!D8,"OK","NG"))</f>
        <v/>
      </c>
      <c r="I8" s="96" t="str">
        <f>IF(E8="","",IF(E8=Sheet1!E8,"OK","NG"))</f>
        <v/>
      </c>
    </row>
    <row r="9" spans="1:9" x14ac:dyDescent="0.4">
      <c r="A9" s="3" t="s">
        <v>11</v>
      </c>
      <c r="B9" s="3">
        <v>100</v>
      </c>
      <c r="C9" s="3">
        <v>174</v>
      </c>
      <c r="D9" s="4"/>
      <c r="E9" s="4"/>
      <c r="H9" s="96" t="str">
        <f>IF(D9="","",IF(D9=Sheet1!D9,"OK","NG"))</f>
        <v/>
      </c>
      <c r="I9" s="96" t="str">
        <f>IF(E9="","",IF(E9=Sheet1!E9,"OK","NG"))</f>
        <v/>
      </c>
    </row>
    <row r="10" spans="1:9" x14ac:dyDescent="0.4">
      <c r="A10" s="3" t="s">
        <v>12</v>
      </c>
      <c r="B10" s="3"/>
      <c r="C10" s="3"/>
      <c r="D10" s="4"/>
      <c r="E10" s="4"/>
      <c r="H10" s="96" t="str">
        <f>IF(D10="","",IF(D10=Sheet1!D10,"OK","NG"))</f>
        <v/>
      </c>
      <c r="I10" s="96" t="str">
        <f>IF(E10="","",IF(E10=Sheet1!E10,"OK","NG"))</f>
        <v/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5748-DBE3-49FE-B5C6-09E7D2E47980}">
  <dimension ref="A1:L14"/>
  <sheetViews>
    <sheetView workbookViewId="0"/>
  </sheetViews>
  <sheetFormatPr defaultColWidth="9" defaultRowHeight="18.75" x14ac:dyDescent="0.4"/>
  <cols>
    <col min="1" max="16384" width="9" style="1"/>
  </cols>
  <sheetData>
    <row r="1" spans="1:12" x14ac:dyDescent="0.4">
      <c r="A1" s="1" t="s">
        <v>13</v>
      </c>
    </row>
    <row r="2" spans="1:12" x14ac:dyDescent="0.4">
      <c r="B2" s="1" t="s">
        <v>14</v>
      </c>
      <c r="I2" s="1" t="s">
        <v>188</v>
      </c>
    </row>
    <row r="3" spans="1:12" x14ac:dyDescent="0.4">
      <c r="A3" s="3" t="s">
        <v>15</v>
      </c>
      <c r="B3" s="3" t="s">
        <v>3</v>
      </c>
      <c r="C3" s="3" t="s">
        <v>16</v>
      </c>
      <c r="D3" s="3" t="s">
        <v>17</v>
      </c>
      <c r="E3" s="3" t="s">
        <v>5</v>
      </c>
      <c r="F3" s="3" t="s">
        <v>18</v>
      </c>
      <c r="I3" s="3" t="s">
        <v>16</v>
      </c>
      <c r="J3" s="3" t="s">
        <v>17</v>
      </c>
      <c r="K3" s="3" t="s">
        <v>5</v>
      </c>
      <c r="L3" s="3" t="s">
        <v>18</v>
      </c>
    </row>
    <row r="4" spans="1:12" x14ac:dyDescent="0.4">
      <c r="A4" s="3" t="s">
        <v>19</v>
      </c>
      <c r="B4" s="3">
        <v>90</v>
      </c>
      <c r="C4" s="3">
        <v>95</v>
      </c>
      <c r="D4" s="4"/>
      <c r="E4" s="4"/>
      <c r="F4" s="4"/>
      <c r="I4" s="97">
        <v>95</v>
      </c>
      <c r="J4" s="96" t="str">
        <f>IF(D4="","",IF(D4=Sheet1!D15,"OK","NG"))</f>
        <v/>
      </c>
      <c r="K4" s="96" t="str">
        <f>IF(E4="","",IF(E4=Sheet1!E15,"OK","NG"))</f>
        <v/>
      </c>
      <c r="L4" s="96" t="str">
        <f>IF(F4="","",IF(F4=Sheet1!F15,"OK","NG"))</f>
        <v/>
      </c>
    </row>
    <row r="5" spans="1:12" x14ac:dyDescent="0.4">
      <c r="A5" s="3" t="s">
        <v>20</v>
      </c>
      <c r="B5" s="3">
        <v>110</v>
      </c>
      <c r="C5" s="3">
        <v>128</v>
      </c>
      <c r="D5" s="4"/>
      <c r="E5" s="4"/>
      <c r="F5" s="4"/>
      <c r="I5" s="97">
        <v>128</v>
      </c>
      <c r="J5" s="96" t="str">
        <f>IF(D5="","",IF(D5=Sheet1!D16,"OK","NG"))</f>
        <v/>
      </c>
      <c r="K5" s="96" t="str">
        <f>IF(E5="","",IF(E5=Sheet1!E16,"OK","NG"))</f>
        <v/>
      </c>
      <c r="L5" s="96" t="str">
        <f>IF(F5="","",IF(F5=Sheet1!F16,"OK","NG"))</f>
        <v/>
      </c>
    </row>
    <row r="6" spans="1:12" x14ac:dyDescent="0.4">
      <c r="A6" s="3" t="s">
        <v>21</v>
      </c>
      <c r="B6" s="3">
        <v>120</v>
      </c>
      <c r="C6" s="3">
        <v>86</v>
      </c>
      <c r="D6" s="4"/>
      <c r="E6" s="4"/>
      <c r="F6" s="4"/>
      <c r="I6" s="97">
        <v>86</v>
      </c>
      <c r="J6" s="96" t="str">
        <f>IF(D6="","",IF(D6=Sheet1!D17,"OK","NG"))</f>
        <v/>
      </c>
      <c r="K6" s="96" t="str">
        <f>IF(E6="","",IF(E6=Sheet1!E17,"OK","NG"))</f>
        <v/>
      </c>
      <c r="L6" s="96" t="str">
        <f>IF(F6="","",IF(F6=Sheet1!F17,"OK","NG"))</f>
        <v/>
      </c>
    </row>
    <row r="7" spans="1:12" x14ac:dyDescent="0.4">
      <c r="A7" s="3" t="s">
        <v>22</v>
      </c>
      <c r="B7" s="3">
        <v>100</v>
      </c>
      <c r="C7" s="3">
        <v>134</v>
      </c>
      <c r="D7" s="4"/>
      <c r="E7" s="4"/>
      <c r="F7" s="4"/>
      <c r="I7" s="97">
        <v>134</v>
      </c>
      <c r="J7" s="96" t="str">
        <f>IF(D7="","",IF(D7=Sheet1!D18,"OK","NG"))</f>
        <v/>
      </c>
      <c r="K7" s="96" t="str">
        <f>IF(E7="","",IF(E7=Sheet1!E18,"OK","NG"))</f>
        <v/>
      </c>
      <c r="L7" s="96" t="str">
        <f>IF(F7="","",IF(F7=Sheet1!F18,"OK","NG"))</f>
        <v/>
      </c>
    </row>
    <row r="8" spans="1:12" x14ac:dyDescent="0.4">
      <c r="A8" s="3" t="s">
        <v>23</v>
      </c>
      <c r="B8" s="3">
        <v>150</v>
      </c>
      <c r="C8" s="3">
        <v>72</v>
      </c>
      <c r="D8" s="4"/>
      <c r="E8" s="4"/>
      <c r="F8" s="4"/>
      <c r="I8" s="97">
        <v>72</v>
      </c>
      <c r="J8" s="96" t="str">
        <f>IF(D8="","",IF(D8=Sheet1!D19,"OK","NG"))</f>
        <v/>
      </c>
      <c r="K8" s="96" t="str">
        <f>IF(E8="","",IF(E8=Sheet1!E19,"OK","NG"))</f>
        <v/>
      </c>
      <c r="L8" s="96" t="str">
        <f>IF(F8="","",IF(F8=Sheet1!F19,"OK","NG"))</f>
        <v/>
      </c>
    </row>
    <row r="9" spans="1:12" x14ac:dyDescent="0.4">
      <c r="A9" s="3" t="s">
        <v>24</v>
      </c>
      <c r="B9" s="3">
        <v>130</v>
      </c>
      <c r="C9" s="3">
        <v>112</v>
      </c>
      <c r="D9" s="4"/>
      <c r="E9" s="4"/>
      <c r="F9" s="4"/>
      <c r="I9" s="97">
        <v>112</v>
      </c>
      <c r="J9" s="96" t="str">
        <f>IF(D9="","",IF(D9=Sheet1!D20,"OK","NG"))</f>
        <v/>
      </c>
      <c r="K9" s="96" t="str">
        <f>IF(E9="","",IF(E9=Sheet1!E20,"OK","NG"))</f>
        <v/>
      </c>
      <c r="L9" s="96" t="str">
        <f>IF(F9="","",IF(F9=Sheet1!F20,"OK","NG"))</f>
        <v/>
      </c>
    </row>
    <row r="10" spans="1:12" x14ac:dyDescent="0.4">
      <c r="A10" s="3" t="s">
        <v>25</v>
      </c>
      <c r="B10" s="3">
        <v>120</v>
      </c>
      <c r="C10" s="3">
        <v>57</v>
      </c>
      <c r="D10" s="4"/>
      <c r="E10" s="4"/>
      <c r="F10" s="4"/>
      <c r="I10" s="97">
        <v>57</v>
      </c>
      <c r="J10" s="96" t="str">
        <f>IF(D10="","",IF(D10=Sheet1!D21,"OK","NG"))</f>
        <v/>
      </c>
      <c r="K10" s="96" t="str">
        <f>IF(E10="","",IF(E10=Sheet1!E21,"OK","NG"))</f>
        <v/>
      </c>
      <c r="L10" s="96" t="str">
        <f>IF(F10="","",IF(F10=Sheet1!F21,"OK","NG"))</f>
        <v/>
      </c>
    </row>
    <row r="11" spans="1:12" x14ac:dyDescent="0.4">
      <c r="A11" s="3" t="s">
        <v>26</v>
      </c>
      <c r="B11" s="3">
        <v>110</v>
      </c>
      <c r="C11" s="3">
        <v>63</v>
      </c>
      <c r="D11" s="4"/>
      <c r="E11" s="4"/>
      <c r="F11" s="4"/>
      <c r="I11" s="97">
        <v>63</v>
      </c>
      <c r="J11" s="96" t="str">
        <f>IF(D11="","",IF(D11=Sheet1!D22,"OK","NG"))</f>
        <v/>
      </c>
      <c r="K11" s="96" t="str">
        <f>IF(E11="","",IF(E11=Sheet1!E22,"OK","NG"))</f>
        <v/>
      </c>
      <c r="L11" s="96" t="str">
        <f>IF(F11="","",IF(F11=Sheet1!F22,"OK","NG"))</f>
        <v/>
      </c>
    </row>
    <row r="12" spans="1:12" x14ac:dyDescent="0.4">
      <c r="A12" s="3" t="s">
        <v>27</v>
      </c>
      <c r="B12" s="3">
        <v>150</v>
      </c>
      <c r="C12" s="3">
        <v>41</v>
      </c>
      <c r="D12" s="4"/>
      <c r="E12" s="4"/>
      <c r="F12" s="4"/>
      <c r="I12" s="97">
        <v>41</v>
      </c>
      <c r="J12" s="96" t="str">
        <f>IF(D12="","",IF(D12=Sheet1!D23,"OK","NG"))</f>
        <v/>
      </c>
      <c r="K12" s="96" t="str">
        <f>IF(E12="","",IF(E12=Sheet1!E23,"OK","NG"))</f>
        <v/>
      </c>
      <c r="L12" s="96" t="str">
        <f>IF(F12="","",IF(F12=Sheet1!F23,"OK","NG"))</f>
        <v/>
      </c>
    </row>
    <row r="13" spans="1:12" x14ac:dyDescent="0.4">
      <c r="A13" s="3" t="s">
        <v>28</v>
      </c>
      <c r="B13" s="3">
        <v>130</v>
      </c>
      <c r="C13" s="3">
        <v>45</v>
      </c>
      <c r="D13" s="4"/>
      <c r="E13" s="4"/>
      <c r="F13" s="4"/>
      <c r="I13" s="97">
        <v>45</v>
      </c>
      <c r="J13" s="96" t="str">
        <f>IF(D13="","",IF(D13=Sheet1!D24,"OK","NG"))</f>
        <v/>
      </c>
      <c r="K13" s="96" t="str">
        <f>IF(E13="","",IF(E13=Sheet1!E24,"OK","NG"))</f>
        <v/>
      </c>
      <c r="L13" s="96" t="str">
        <f>IF(F13="","",IF(F13=Sheet1!F24,"OK","NG"))</f>
        <v/>
      </c>
    </row>
    <row r="14" spans="1:12" x14ac:dyDescent="0.4">
      <c r="A14" s="3" t="s">
        <v>29</v>
      </c>
      <c r="B14" s="3"/>
      <c r="C14" s="4"/>
      <c r="D14" s="4"/>
      <c r="E14" s="4"/>
      <c r="F14" s="4"/>
      <c r="I14" s="96" t="str">
        <f>IF(C14="","",IF(C14=Sheet1!C25,"OK","NG"))</f>
        <v/>
      </c>
      <c r="J14" s="96" t="str">
        <f>IF(D14="","",IF(D14=Sheet1!D25,"OK","NG"))</f>
        <v/>
      </c>
      <c r="K14" s="96" t="str">
        <f>IF(E14="","",IF(E14=Sheet1!E25,"OK","NG"))</f>
        <v/>
      </c>
      <c r="L14" s="96" t="str">
        <f>IF(F14="","",IF(F14=Sheet1!F25,"OK","NG"))</f>
        <v/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FCE2-2F83-45B4-B8EC-CF7DB4E7278E}">
  <dimension ref="A1:H13"/>
  <sheetViews>
    <sheetView workbookViewId="0"/>
  </sheetViews>
  <sheetFormatPr defaultColWidth="9" defaultRowHeight="18.75" x14ac:dyDescent="0.4"/>
  <cols>
    <col min="1" max="1" width="17.25" style="1" bestFit="1" customWidth="1"/>
    <col min="2" max="2" width="11" style="1" bestFit="1" customWidth="1"/>
    <col min="3" max="3" width="15.125" style="1" bestFit="1" customWidth="1"/>
    <col min="4" max="4" width="13" style="1" bestFit="1" customWidth="1"/>
    <col min="5" max="16384" width="9" style="1"/>
  </cols>
  <sheetData>
    <row r="1" spans="1:8" x14ac:dyDescent="0.4">
      <c r="A1" s="1" t="s">
        <v>30</v>
      </c>
    </row>
    <row r="2" spans="1:8" x14ac:dyDescent="0.4">
      <c r="A2" s="1" t="s">
        <v>31</v>
      </c>
      <c r="E2" s="5"/>
      <c r="G2" s="66" t="s">
        <v>188</v>
      </c>
      <c r="H2" s="66"/>
    </row>
    <row r="3" spans="1:8" x14ac:dyDescent="0.4">
      <c r="A3" s="3" t="s">
        <v>32</v>
      </c>
      <c r="B3" s="3" t="s">
        <v>33</v>
      </c>
      <c r="C3" s="3" t="s">
        <v>34</v>
      </c>
      <c r="D3" s="3" t="s">
        <v>35</v>
      </c>
      <c r="E3" s="3" t="s">
        <v>36</v>
      </c>
      <c r="G3" s="3" t="s">
        <v>36</v>
      </c>
    </row>
    <row r="4" spans="1:8" x14ac:dyDescent="0.4">
      <c r="A4" s="3" t="s">
        <v>37</v>
      </c>
      <c r="B4" s="3" t="s">
        <v>38</v>
      </c>
      <c r="C4" s="3">
        <v>9629</v>
      </c>
      <c r="D4" s="3">
        <v>324459</v>
      </c>
      <c r="E4" s="4"/>
      <c r="G4" s="96" t="str">
        <f>IF(E4="","",IF(E4=Sheet1!E30,"OK","NG"))</f>
        <v/>
      </c>
    </row>
    <row r="5" spans="1:8" x14ac:dyDescent="0.4">
      <c r="A5" s="3" t="s">
        <v>39</v>
      </c>
      <c r="B5" s="3" t="s">
        <v>40</v>
      </c>
      <c r="C5" s="3">
        <v>243</v>
      </c>
      <c r="D5" s="3">
        <v>66182</v>
      </c>
      <c r="E5" s="4"/>
      <c r="G5" s="96" t="str">
        <f>IF(E5="","",IF(E5=Sheet1!E31,"OK","NG"))</f>
        <v/>
      </c>
    </row>
    <row r="6" spans="1:8" x14ac:dyDescent="0.4">
      <c r="A6" s="3" t="s">
        <v>41</v>
      </c>
      <c r="B6" s="3" t="s">
        <v>42</v>
      </c>
      <c r="C6" s="3">
        <v>301</v>
      </c>
      <c r="D6" s="3">
        <v>59360</v>
      </c>
      <c r="E6" s="4"/>
      <c r="G6" s="96" t="str">
        <f>IF(E6="","",IF(E6=Sheet1!E32,"OK","NG"))</f>
        <v/>
      </c>
    </row>
    <row r="7" spans="1:8" x14ac:dyDescent="0.4">
      <c r="A7" s="3" t="s">
        <v>43</v>
      </c>
      <c r="B7" s="3" t="s">
        <v>44</v>
      </c>
      <c r="C7" s="3">
        <v>9985</v>
      </c>
      <c r="D7" s="3">
        <v>36624</v>
      </c>
      <c r="E7" s="4"/>
      <c r="G7" s="96" t="str">
        <f>IF(E7="","",IF(E7=Sheet1!E33,"OK","NG"))</f>
        <v/>
      </c>
    </row>
    <row r="8" spans="1:8" x14ac:dyDescent="0.4">
      <c r="A8" s="3" t="s">
        <v>45</v>
      </c>
      <c r="B8" s="3" t="s">
        <v>46</v>
      </c>
      <c r="C8" s="3">
        <v>552</v>
      </c>
      <c r="D8" s="3">
        <v>64980</v>
      </c>
      <c r="E8" s="4"/>
      <c r="G8" s="96" t="str">
        <f>IF(E8="","",IF(E8=Sheet1!E34,"OK","NG"))</f>
        <v/>
      </c>
    </row>
    <row r="9" spans="1:8" x14ac:dyDescent="0.4">
      <c r="A9" s="3" t="s">
        <v>47</v>
      </c>
      <c r="B9" s="3" t="s">
        <v>48</v>
      </c>
      <c r="C9" s="3">
        <v>357</v>
      </c>
      <c r="D9" s="3">
        <v>82114</v>
      </c>
      <c r="E9" s="4"/>
      <c r="G9" s="96" t="str">
        <f>IF(E9="","",IF(E9=Sheet1!E35,"OK","NG"))</f>
        <v/>
      </c>
    </row>
    <row r="10" spans="1:8" x14ac:dyDescent="0.4">
      <c r="A10" s="3" t="s">
        <v>49</v>
      </c>
      <c r="B10" s="3" t="s">
        <v>50</v>
      </c>
      <c r="C10" s="3">
        <v>378</v>
      </c>
      <c r="D10" s="3">
        <v>127484</v>
      </c>
      <c r="E10" s="4"/>
      <c r="G10" s="96" t="str">
        <f>IF(E10="","",IF(E10=Sheet1!E36,"OK","NG"))</f>
        <v/>
      </c>
    </row>
    <row r="11" spans="1:8" x14ac:dyDescent="0.4">
      <c r="A11" s="3" t="s">
        <v>51</v>
      </c>
      <c r="B11" s="3" t="s">
        <v>52</v>
      </c>
      <c r="C11" s="3">
        <v>17098</v>
      </c>
      <c r="D11" s="3">
        <v>143990</v>
      </c>
      <c r="E11" s="4"/>
      <c r="G11" s="96" t="str">
        <f>IF(E11="","",IF(E11=Sheet1!E37,"OK","NG"))</f>
        <v/>
      </c>
    </row>
    <row r="12" spans="1:8" x14ac:dyDescent="0.4">
      <c r="D12" s="3" t="s">
        <v>53</v>
      </c>
      <c r="E12" s="4"/>
      <c r="G12" s="96" t="str">
        <f>IF(E12="","",IF(E12=Sheet1!E38,"OK","NG"))</f>
        <v/>
      </c>
    </row>
    <row r="13" spans="1:8" x14ac:dyDescent="0.4">
      <c r="D13" s="3" t="s">
        <v>54</v>
      </c>
      <c r="E13" s="4"/>
      <c r="G13" s="96" t="str">
        <f>IF(E13="","",IF(E13=Sheet1!E39,"OK","NG"))</f>
        <v/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F1F1A-0E0A-491F-A40B-49DDE67118C2}">
  <dimension ref="A1:J26"/>
  <sheetViews>
    <sheetView zoomScaleNormal="100" workbookViewId="0">
      <selection activeCell="J4" sqref="J4"/>
    </sheetView>
  </sheetViews>
  <sheetFormatPr defaultColWidth="9" defaultRowHeight="18.75" x14ac:dyDescent="0.4"/>
  <cols>
    <col min="1" max="1" width="9" style="1" bestFit="1" customWidth="1"/>
    <col min="2" max="2" width="7.125" style="1" bestFit="1" customWidth="1"/>
    <col min="3" max="4" width="13" style="1" bestFit="1" customWidth="1"/>
    <col min="5" max="5" width="7.125" style="1" bestFit="1" customWidth="1"/>
    <col min="6" max="6" width="8.875" style="1" bestFit="1" customWidth="1"/>
    <col min="7" max="7" width="23.5" style="1" bestFit="1" customWidth="1"/>
    <col min="8" max="16384" width="9" style="1"/>
  </cols>
  <sheetData>
    <row r="1" spans="1:10" x14ac:dyDescent="0.4">
      <c r="A1" s="1" t="s">
        <v>55</v>
      </c>
    </row>
    <row r="2" spans="1:10" x14ac:dyDescent="0.4">
      <c r="A2" s="1" t="s">
        <v>56</v>
      </c>
      <c r="I2" s="66" t="s">
        <v>188</v>
      </c>
    </row>
    <row r="3" spans="1:10" x14ac:dyDescent="0.4">
      <c r="A3" s="6" t="s">
        <v>57</v>
      </c>
      <c r="B3" s="6" t="s">
        <v>58</v>
      </c>
      <c r="C3" s="6" t="s">
        <v>59</v>
      </c>
      <c r="D3" s="6" t="s">
        <v>60</v>
      </c>
      <c r="E3" s="6" t="s">
        <v>61</v>
      </c>
      <c r="F3" s="6" t="s">
        <v>62</v>
      </c>
      <c r="G3" s="7" t="s">
        <v>63</v>
      </c>
      <c r="I3" s="6" t="s">
        <v>62</v>
      </c>
      <c r="J3" s="7" t="s">
        <v>63</v>
      </c>
    </row>
    <row r="4" spans="1:10" ht="15" customHeight="1" x14ac:dyDescent="0.4">
      <c r="A4" s="6" t="s">
        <v>64</v>
      </c>
      <c r="B4" s="8">
        <v>1930</v>
      </c>
      <c r="C4" s="6" t="s">
        <v>65</v>
      </c>
      <c r="D4" s="6" t="s">
        <v>65</v>
      </c>
      <c r="E4" s="6">
        <v>18</v>
      </c>
      <c r="F4" s="6">
        <v>70</v>
      </c>
      <c r="G4" s="20"/>
      <c r="I4" s="98">
        <v>70</v>
      </c>
      <c r="J4" s="96" t="str">
        <f>IF(G4="","",IF(G4=Sheet1!G44,"OK","NG"))</f>
        <v/>
      </c>
    </row>
    <row r="5" spans="1:10" ht="15" customHeight="1" x14ac:dyDescent="0.4">
      <c r="A5" s="6" t="s">
        <v>66</v>
      </c>
      <c r="B5" s="8">
        <v>1934</v>
      </c>
      <c r="C5" s="6" t="s">
        <v>67</v>
      </c>
      <c r="D5" s="6" t="s">
        <v>67</v>
      </c>
      <c r="E5" s="6">
        <v>17</v>
      </c>
      <c r="F5" s="6">
        <v>70</v>
      </c>
      <c r="G5" s="20"/>
      <c r="I5" s="98">
        <v>70</v>
      </c>
      <c r="J5" s="96" t="str">
        <f>IF(G5="","",IF(G5=Sheet1!G45,"OK","NG"))</f>
        <v/>
      </c>
    </row>
    <row r="6" spans="1:10" ht="15" customHeight="1" x14ac:dyDescent="0.4">
      <c r="A6" s="6" t="s">
        <v>68</v>
      </c>
      <c r="B6" s="8">
        <v>1938</v>
      </c>
      <c r="C6" s="6" t="s">
        <v>69</v>
      </c>
      <c r="D6" s="6" t="s">
        <v>67</v>
      </c>
      <c r="E6" s="6">
        <v>18</v>
      </c>
      <c r="F6" s="6">
        <v>84</v>
      </c>
      <c r="G6" s="20"/>
      <c r="I6" s="98">
        <v>84</v>
      </c>
      <c r="J6" s="96" t="str">
        <f>IF(G6="","",IF(G6=Sheet1!G46,"OK","NG"))</f>
        <v/>
      </c>
    </row>
    <row r="7" spans="1:10" ht="15" customHeight="1" x14ac:dyDescent="0.4">
      <c r="A7" s="6" t="s">
        <v>70</v>
      </c>
      <c r="B7" s="8">
        <v>1950</v>
      </c>
      <c r="C7" s="6" t="s">
        <v>71</v>
      </c>
      <c r="D7" s="6" t="s">
        <v>65</v>
      </c>
      <c r="E7" s="3">
        <v>22</v>
      </c>
      <c r="F7" s="3">
        <v>88</v>
      </c>
      <c r="G7" s="20"/>
      <c r="I7" s="97">
        <v>88</v>
      </c>
      <c r="J7" s="96" t="str">
        <f>IF(G7="","",IF(G7=Sheet1!G47,"OK","NG"))</f>
        <v/>
      </c>
    </row>
    <row r="8" spans="1:10" ht="15" customHeight="1" x14ac:dyDescent="0.4">
      <c r="A8" s="6" t="s">
        <v>72</v>
      </c>
      <c r="B8" s="8">
        <v>1954</v>
      </c>
      <c r="C8" s="6" t="s">
        <v>73</v>
      </c>
      <c r="D8" s="6" t="s">
        <v>74</v>
      </c>
      <c r="E8" s="3">
        <v>26</v>
      </c>
      <c r="F8" s="3">
        <v>140</v>
      </c>
      <c r="G8" s="20"/>
      <c r="I8" s="97">
        <v>140</v>
      </c>
      <c r="J8" s="96" t="str">
        <f>IF(G8="","",IF(G8=Sheet1!G48,"OK","NG"))</f>
        <v/>
      </c>
    </row>
    <row r="9" spans="1:10" ht="15" customHeight="1" x14ac:dyDescent="0.4">
      <c r="A9" s="6" t="s">
        <v>75</v>
      </c>
      <c r="B9" s="8">
        <v>1958</v>
      </c>
      <c r="C9" s="6" t="s">
        <v>76</v>
      </c>
      <c r="D9" s="6" t="s">
        <v>71</v>
      </c>
      <c r="E9" s="3">
        <v>35</v>
      </c>
      <c r="F9" s="3">
        <v>126</v>
      </c>
      <c r="G9" s="20"/>
      <c r="I9" s="97">
        <v>126</v>
      </c>
      <c r="J9" s="96" t="str">
        <f>IF(G9="","",IF(G9=Sheet1!G49,"OK","NG"))</f>
        <v/>
      </c>
    </row>
    <row r="10" spans="1:10" ht="15" customHeight="1" x14ac:dyDescent="0.4">
      <c r="A10" s="6" t="s">
        <v>77</v>
      </c>
      <c r="B10" s="8">
        <v>1962</v>
      </c>
      <c r="C10" s="6" t="s">
        <v>78</v>
      </c>
      <c r="D10" s="6" t="s">
        <v>71</v>
      </c>
      <c r="E10" s="3">
        <v>32</v>
      </c>
      <c r="F10" s="3">
        <v>89</v>
      </c>
      <c r="G10" s="20"/>
      <c r="I10" s="97">
        <v>89</v>
      </c>
      <c r="J10" s="96" t="str">
        <f>IF(G10="","",IF(G10=Sheet1!G50,"OK","NG"))</f>
        <v/>
      </c>
    </row>
    <row r="11" spans="1:10" ht="15" customHeight="1" x14ac:dyDescent="0.4">
      <c r="A11" s="6" t="s">
        <v>79</v>
      </c>
      <c r="B11" s="8">
        <v>1966</v>
      </c>
      <c r="C11" s="6" t="s">
        <v>80</v>
      </c>
      <c r="D11" s="6" t="s">
        <v>80</v>
      </c>
      <c r="E11" s="3">
        <v>32</v>
      </c>
      <c r="F11" s="3">
        <v>89</v>
      </c>
      <c r="G11" s="20"/>
      <c r="I11" s="97">
        <v>89</v>
      </c>
      <c r="J11" s="96" t="str">
        <f>IF(G11="","",IF(G11=Sheet1!G51,"OK","NG"))</f>
        <v/>
      </c>
    </row>
    <row r="12" spans="1:10" ht="15" customHeight="1" x14ac:dyDescent="0.4">
      <c r="A12" s="6" t="s">
        <v>81</v>
      </c>
      <c r="B12" s="8">
        <v>1970</v>
      </c>
      <c r="C12" s="6" t="s">
        <v>82</v>
      </c>
      <c r="D12" s="6" t="s">
        <v>71</v>
      </c>
      <c r="E12" s="3">
        <v>32</v>
      </c>
      <c r="F12" s="3">
        <v>95</v>
      </c>
      <c r="G12" s="20"/>
      <c r="I12" s="97">
        <v>95</v>
      </c>
      <c r="J12" s="96" t="str">
        <f>IF(G12="","",IF(G12=Sheet1!G52,"OK","NG"))</f>
        <v/>
      </c>
    </row>
    <row r="13" spans="1:10" ht="15" customHeight="1" x14ac:dyDescent="0.4">
      <c r="A13" s="6" t="s">
        <v>83</v>
      </c>
      <c r="B13" s="8">
        <v>1974</v>
      </c>
      <c r="C13" s="6" t="s">
        <v>74</v>
      </c>
      <c r="D13" s="6" t="s">
        <v>74</v>
      </c>
      <c r="E13" s="10">
        <v>38</v>
      </c>
      <c r="F13" s="3">
        <v>97</v>
      </c>
      <c r="G13" s="20"/>
      <c r="I13" s="97">
        <v>97</v>
      </c>
      <c r="J13" s="96" t="str">
        <f>IF(G13="","",IF(G13=Sheet1!G53,"OK","NG"))</f>
        <v/>
      </c>
    </row>
    <row r="14" spans="1:10" ht="15" customHeight="1" x14ac:dyDescent="0.4">
      <c r="A14" s="6" t="s">
        <v>84</v>
      </c>
      <c r="B14" s="8">
        <v>1978</v>
      </c>
      <c r="C14" s="6" t="s">
        <v>85</v>
      </c>
      <c r="D14" s="6" t="s">
        <v>85</v>
      </c>
      <c r="E14" s="3">
        <v>38</v>
      </c>
      <c r="F14" s="3">
        <v>102</v>
      </c>
      <c r="G14" s="20"/>
      <c r="I14" s="97">
        <v>102</v>
      </c>
      <c r="J14" s="96" t="str">
        <f>IF(G14="","",IF(G14=Sheet1!G54,"OK","NG"))</f>
        <v/>
      </c>
    </row>
    <row r="15" spans="1:10" ht="15" customHeight="1" x14ac:dyDescent="0.4">
      <c r="A15" s="6" t="s">
        <v>86</v>
      </c>
      <c r="B15" s="8">
        <v>1982</v>
      </c>
      <c r="C15" s="6" t="s">
        <v>87</v>
      </c>
      <c r="D15" s="6" t="s">
        <v>67</v>
      </c>
      <c r="E15" s="3">
        <v>52</v>
      </c>
      <c r="F15" s="3">
        <v>146</v>
      </c>
      <c r="G15" s="20"/>
      <c r="I15" s="97">
        <v>146</v>
      </c>
      <c r="J15" s="96" t="str">
        <f>IF(G15="","",IF(G15=Sheet1!G55,"OK","NG"))</f>
        <v/>
      </c>
    </row>
    <row r="16" spans="1:10" ht="15" customHeight="1" x14ac:dyDescent="0.4">
      <c r="A16" s="6" t="s">
        <v>88</v>
      </c>
      <c r="B16" s="8">
        <v>1986</v>
      </c>
      <c r="C16" s="6" t="s">
        <v>82</v>
      </c>
      <c r="D16" s="6" t="s">
        <v>85</v>
      </c>
      <c r="E16" s="3">
        <v>52</v>
      </c>
      <c r="F16" s="3">
        <v>132</v>
      </c>
      <c r="G16" s="20"/>
      <c r="I16" s="97">
        <v>132</v>
      </c>
      <c r="J16" s="96" t="str">
        <f>IF(G16="","",IF(G16=Sheet1!G56,"OK","NG"))</f>
        <v/>
      </c>
    </row>
    <row r="17" spans="1:10" ht="15" customHeight="1" x14ac:dyDescent="0.4">
      <c r="A17" s="6" t="s">
        <v>89</v>
      </c>
      <c r="B17" s="8">
        <v>1990</v>
      </c>
      <c r="C17" s="6" t="s">
        <v>67</v>
      </c>
      <c r="D17" s="6" t="s">
        <v>74</v>
      </c>
      <c r="E17" s="3">
        <v>52</v>
      </c>
      <c r="F17" s="3">
        <v>115</v>
      </c>
      <c r="G17" s="20"/>
      <c r="I17" s="97">
        <v>115</v>
      </c>
      <c r="J17" s="96" t="str">
        <f>IF(G17="","",IF(G17=Sheet1!G57,"OK","NG"))</f>
        <v/>
      </c>
    </row>
    <row r="18" spans="1:10" ht="15" customHeight="1" x14ac:dyDescent="0.4">
      <c r="A18" s="6" t="s">
        <v>90</v>
      </c>
      <c r="B18" s="8">
        <v>1994</v>
      </c>
      <c r="C18" s="6" t="s">
        <v>91</v>
      </c>
      <c r="D18" s="6" t="s">
        <v>71</v>
      </c>
      <c r="E18" s="3">
        <v>52</v>
      </c>
      <c r="F18" s="3">
        <v>141</v>
      </c>
      <c r="G18" s="20"/>
      <c r="I18" s="97">
        <v>141</v>
      </c>
      <c r="J18" s="96" t="str">
        <f>IF(G18="","",IF(G18=Sheet1!G58,"OK","NG"))</f>
        <v/>
      </c>
    </row>
    <row r="19" spans="1:10" ht="15" customHeight="1" x14ac:dyDescent="0.4">
      <c r="A19" s="6" t="s">
        <v>92</v>
      </c>
      <c r="B19" s="8">
        <v>1998</v>
      </c>
      <c r="C19" s="6" t="s">
        <v>69</v>
      </c>
      <c r="D19" s="6" t="s">
        <v>69</v>
      </c>
      <c r="E19" s="10">
        <v>64</v>
      </c>
      <c r="F19" s="3">
        <v>171</v>
      </c>
      <c r="G19" s="20"/>
      <c r="I19" s="97">
        <v>171</v>
      </c>
      <c r="J19" s="96" t="str">
        <f>IF(G19="","",IF(G19=Sheet1!G59,"OK","NG"))</f>
        <v/>
      </c>
    </row>
    <row r="20" spans="1:10" ht="15" customHeight="1" x14ac:dyDescent="0.4">
      <c r="A20" s="6" t="s">
        <v>93</v>
      </c>
      <c r="B20" s="8">
        <v>2002</v>
      </c>
      <c r="C20" s="6" t="s">
        <v>94</v>
      </c>
      <c r="D20" s="6" t="s">
        <v>71</v>
      </c>
      <c r="E20" s="3">
        <v>64</v>
      </c>
      <c r="F20" s="3">
        <v>161</v>
      </c>
      <c r="G20" s="20"/>
      <c r="I20" s="97">
        <v>161</v>
      </c>
      <c r="J20" s="96" t="str">
        <f>IF(G20="","",IF(G20=Sheet1!G60,"OK","NG"))</f>
        <v/>
      </c>
    </row>
    <row r="21" spans="1:10" ht="15" customHeight="1" x14ac:dyDescent="0.4">
      <c r="A21" s="7" t="s">
        <v>95</v>
      </c>
      <c r="B21" s="11">
        <v>2006</v>
      </c>
      <c r="C21" s="7" t="s">
        <v>96</v>
      </c>
      <c r="D21" s="7" t="s">
        <v>97</v>
      </c>
      <c r="E21" s="10">
        <v>64</v>
      </c>
      <c r="F21" s="10">
        <v>147</v>
      </c>
      <c r="G21" s="20"/>
      <c r="I21" s="99">
        <v>147</v>
      </c>
      <c r="J21" s="96" t="str">
        <f>IF(G21="","",IF(G21=Sheet1!G61,"OK","NG"))</f>
        <v/>
      </c>
    </row>
    <row r="22" spans="1:10" ht="15" customHeight="1" x14ac:dyDescent="0.4">
      <c r="A22" s="7" t="s">
        <v>98</v>
      </c>
      <c r="B22" s="11">
        <v>2010</v>
      </c>
      <c r="C22" s="7" t="s">
        <v>99</v>
      </c>
      <c r="D22" s="7" t="s">
        <v>100</v>
      </c>
      <c r="E22" s="10">
        <v>64</v>
      </c>
      <c r="F22" s="10">
        <v>145</v>
      </c>
      <c r="G22" s="20"/>
      <c r="I22" s="99">
        <v>145</v>
      </c>
      <c r="J22" s="96" t="str">
        <f>IF(G22="","",IF(G22=Sheet1!G62,"OK","NG"))</f>
        <v/>
      </c>
    </row>
    <row r="23" spans="1:10" ht="15" customHeight="1" x14ac:dyDescent="0.4">
      <c r="A23" s="7" t="s">
        <v>101</v>
      </c>
      <c r="B23" s="11">
        <v>2014</v>
      </c>
      <c r="C23" s="7" t="s">
        <v>71</v>
      </c>
      <c r="D23" s="7" t="s">
        <v>96</v>
      </c>
      <c r="E23" s="10">
        <v>64</v>
      </c>
      <c r="F23" s="10">
        <v>171</v>
      </c>
      <c r="G23" s="20"/>
      <c r="I23" s="99">
        <v>171</v>
      </c>
      <c r="J23" s="96" t="str">
        <f>IF(G23="","",IF(G23=Sheet1!G63,"OK","NG"))</f>
        <v/>
      </c>
    </row>
    <row r="24" spans="1:10" ht="15" customHeight="1" x14ac:dyDescent="0.4">
      <c r="A24" s="7" t="s">
        <v>102</v>
      </c>
      <c r="B24" s="11">
        <v>2018</v>
      </c>
      <c r="C24" s="7" t="s">
        <v>103</v>
      </c>
      <c r="D24" s="7" t="s">
        <v>69</v>
      </c>
      <c r="E24" s="10">
        <v>64</v>
      </c>
      <c r="F24" s="10">
        <v>169</v>
      </c>
      <c r="G24" s="21"/>
      <c r="I24" s="99">
        <v>169</v>
      </c>
      <c r="J24" s="96" t="str">
        <f>IF(G24="","",IF(G24=Sheet1!G64,"OK","NG"))</f>
        <v/>
      </c>
    </row>
    <row r="25" spans="1:10" ht="15" customHeight="1" x14ac:dyDescent="0.4">
      <c r="E25" s="12" t="s">
        <v>104</v>
      </c>
      <c r="F25" s="21"/>
      <c r="G25" s="21"/>
      <c r="I25" s="96" t="str">
        <f>IF(F25="","",IF(F25=Sheet1!F65,"OK","NG"))</f>
        <v/>
      </c>
      <c r="J25" s="96" t="str">
        <f>IF(G25="","",IF(G25=Sheet1!G65,"OK","NG"))</f>
        <v/>
      </c>
    </row>
    <row r="26" spans="1:10" ht="15" customHeight="1" x14ac:dyDescent="0.4">
      <c r="E26" s="6" t="s">
        <v>105</v>
      </c>
      <c r="F26" s="20"/>
      <c r="G26" s="20"/>
      <c r="I26" s="96" t="str">
        <f>IF(F26="","",IF(F26=Sheet1!F66,"OK","NG"))</f>
        <v/>
      </c>
      <c r="J26" s="96" t="str">
        <f>IF(G26="","",IF(G26=Sheet1!G66,"OK","NG"))</f>
        <v/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A6B35-E3EE-41AE-AE76-B834F5AAE944}">
  <dimension ref="A1:Q14"/>
  <sheetViews>
    <sheetView workbookViewId="0">
      <selection activeCell="P4" sqref="P4"/>
    </sheetView>
  </sheetViews>
  <sheetFormatPr defaultColWidth="9" defaultRowHeight="18.75" x14ac:dyDescent="0.4"/>
  <cols>
    <col min="1" max="16384" width="9" style="1"/>
  </cols>
  <sheetData>
    <row r="1" spans="1:17" x14ac:dyDescent="0.4">
      <c r="A1" s="1" t="s">
        <v>106</v>
      </c>
    </row>
    <row r="2" spans="1:17" x14ac:dyDescent="0.4">
      <c r="C2" s="1" t="s">
        <v>107</v>
      </c>
      <c r="H2" s="13" t="s">
        <v>108</v>
      </c>
      <c r="J2" s="66" t="s">
        <v>188</v>
      </c>
    </row>
    <row r="3" spans="1:17" x14ac:dyDescent="0.4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6" t="s">
        <v>115</v>
      </c>
      <c r="H3" s="6" t="s">
        <v>116</v>
      </c>
      <c r="J3" s="6" t="s">
        <v>109</v>
      </c>
      <c r="K3" s="6" t="s">
        <v>110</v>
      </c>
      <c r="L3" s="6" t="s">
        <v>111</v>
      </c>
      <c r="M3" s="6" t="s">
        <v>112</v>
      </c>
      <c r="N3" s="6" t="s">
        <v>113</v>
      </c>
      <c r="O3" s="6" t="s">
        <v>114</v>
      </c>
      <c r="P3" s="6" t="s">
        <v>115</v>
      </c>
      <c r="Q3" s="6" t="s">
        <v>116</v>
      </c>
    </row>
    <row r="4" spans="1:17" x14ac:dyDescent="0.4">
      <c r="A4" s="3">
        <v>1152</v>
      </c>
      <c r="B4" s="9">
        <v>12.54</v>
      </c>
      <c r="C4" s="9">
        <v>11.81</v>
      </c>
      <c r="D4" s="9" t="s">
        <v>187</v>
      </c>
      <c r="E4" s="9">
        <v>10.55</v>
      </c>
      <c r="F4" s="9">
        <v>11.9</v>
      </c>
      <c r="G4" s="22"/>
      <c r="H4" s="22"/>
      <c r="J4" s="3">
        <v>1152</v>
      </c>
      <c r="K4" s="100">
        <v>12.54</v>
      </c>
      <c r="L4" s="100">
        <v>11.81</v>
      </c>
      <c r="M4" s="100" t="s">
        <v>187</v>
      </c>
      <c r="N4" s="100">
        <v>10.55</v>
      </c>
      <c r="O4" s="100">
        <v>11.9</v>
      </c>
      <c r="P4" s="96" t="str">
        <f>IF(G4="","",IF(G4=Sheet1!G71,"OK","NG"))</f>
        <v/>
      </c>
      <c r="Q4" s="96" t="str">
        <f>IF(H4="","",IF(H4=Sheet1!H71,"OK","NG"))</f>
        <v/>
      </c>
    </row>
    <row r="5" spans="1:17" x14ac:dyDescent="0.4">
      <c r="A5" s="3">
        <v>1624</v>
      </c>
      <c r="B5" s="9">
        <v>9.23</v>
      </c>
      <c r="C5" s="9">
        <v>9.51</v>
      </c>
      <c r="D5" s="9">
        <v>9.98</v>
      </c>
      <c r="E5" s="9">
        <v>9.2200000000000006</v>
      </c>
      <c r="F5" s="9">
        <v>9.36</v>
      </c>
      <c r="G5" s="22"/>
      <c r="H5" s="22"/>
      <c r="J5" s="3">
        <v>1624</v>
      </c>
      <c r="K5" s="100">
        <v>9.23</v>
      </c>
      <c r="L5" s="100">
        <v>9.51</v>
      </c>
      <c r="M5" s="100">
        <v>9.98</v>
      </c>
      <c r="N5" s="100">
        <v>9.2200000000000006</v>
      </c>
      <c r="O5" s="100">
        <v>9.36</v>
      </c>
      <c r="P5" s="96" t="str">
        <f>IF(G5="","",IF(G5=Sheet1!G72,"OK","NG"))</f>
        <v/>
      </c>
      <c r="Q5" s="96" t="str">
        <f>IF(H5="","",IF(H5=Sheet1!H72,"OK","NG"))</f>
        <v/>
      </c>
    </row>
    <row r="6" spans="1:17" x14ac:dyDescent="0.4">
      <c r="A6" s="3">
        <v>1668</v>
      </c>
      <c r="B6" s="9">
        <v>11.05</v>
      </c>
      <c r="C6" s="9" t="s">
        <v>187</v>
      </c>
      <c r="D6" s="9">
        <v>10.84</v>
      </c>
      <c r="E6" s="9">
        <v>7.69</v>
      </c>
      <c r="F6" s="9">
        <v>13.33</v>
      </c>
      <c r="G6" s="22"/>
      <c r="H6" s="22"/>
      <c r="J6" s="3">
        <v>1668</v>
      </c>
      <c r="K6" s="100">
        <v>11.05</v>
      </c>
      <c r="L6" s="100" t="s">
        <v>187</v>
      </c>
      <c r="M6" s="100">
        <v>10.84</v>
      </c>
      <c r="N6" s="100">
        <v>7.69</v>
      </c>
      <c r="O6" s="100">
        <v>13.33</v>
      </c>
      <c r="P6" s="96" t="str">
        <f>IF(G6="","",IF(G6=Sheet1!G73,"OK","NG"))</f>
        <v/>
      </c>
      <c r="Q6" s="96" t="str">
        <f>IF(H6="","",IF(H6=Sheet1!H73,"OK","NG"))</f>
        <v/>
      </c>
    </row>
    <row r="7" spans="1:17" x14ac:dyDescent="0.4">
      <c r="A7" s="3">
        <v>1845</v>
      </c>
      <c r="B7" s="9" t="s">
        <v>187</v>
      </c>
      <c r="C7" s="9">
        <v>14.23</v>
      </c>
      <c r="D7" s="9">
        <v>8.66</v>
      </c>
      <c r="E7" s="9">
        <v>10.35</v>
      </c>
      <c r="F7" s="9" t="s">
        <v>187</v>
      </c>
      <c r="G7" s="22"/>
      <c r="H7" s="22"/>
      <c r="J7" s="3">
        <v>1845</v>
      </c>
      <c r="K7" s="100" t="s">
        <v>187</v>
      </c>
      <c r="L7" s="100">
        <v>14.23</v>
      </c>
      <c r="M7" s="100">
        <v>8.66</v>
      </c>
      <c r="N7" s="100">
        <v>10.35</v>
      </c>
      <c r="O7" s="100" t="s">
        <v>187</v>
      </c>
      <c r="P7" s="96" t="str">
        <f>IF(G7="","",IF(G7=Sheet1!G74,"OK","NG"))</f>
        <v/>
      </c>
      <c r="Q7" s="96" t="str">
        <f>IF(H7="","",IF(H7=Sheet1!H74,"OK","NG"))</f>
        <v/>
      </c>
    </row>
    <row r="8" spans="1:17" x14ac:dyDescent="0.4">
      <c r="A8" s="3">
        <v>2054</v>
      </c>
      <c r="B8" s="9">
        <v>15.48</v>
      </c>
      <c r="C8" s="9" t="s">
        <v>187</v>
      </c>
      <c r="D8" s="9">
        <v>16.59</v>
      </c>
      <c r="E8" s="9" t="s">
        <v>187</v>
      </c>
      <c r="F8" s="9">
        <v>16.05</v>
      </c>
      <c r="G8" s="22"/>
      <c r="H8" s="22"/>
      <c r="J8" s="3">
        <v>2054</v>
      </c>
      <c r="K8" s="100">
        <v>15.48</v>
      </c>
      <c r="L8" s="100" t="s">
        <v>187</v>
      </c>
      <c r="M8" s="100">
        <v>16.59</v>
      </c>
      <c r="N8" s="100" t="s">
        <v>187</v>
      </c>
      <c r="O8" s="100">
        <v>16.05</v>
      </c>
      <c r="P8" s="96" t="str">
        <f>IF(G8="","",IF(G8=Sheet1!G75,"OK","NG"))</f>
        <v/>
      </c>
      <c r="Q8" s="96" t="str">
        <f>IF(H8="","",IF(H8=Sheet1!H75,"OK","NG"))</f>
        <v/>
      </c>
    </row>
    <row r="9" spans="1:17" x14ac:dyDescent="0.4">
      <c r="A9" s="3">
        <v>2415</v>
      </c>
      <c r="B9" s="9">
        <v>13.85</v>
      </c>
      <c r="C9" s="9">
        <v>13.55</v>
      </c>
      <c r="D9" s="9">
        <v>13.9</v>
      </c>
      <c r="E9" s="9">
        <v>13.4</v>
      </c>
      <c r="F9" s="9">
        <v>13.74</v>
      </c>
      <c r="G9" s="22"/>
      <c r="H9" s="22"/>
      <c r="J9" s="3">
        <v>2415</v>
      </c>
      <c r="K9" s="100">
        <v>13.85</v>
      </c>
      <c r="L9" s="100">
        <v>13.55</v>
      </c>
      <c r="M9" s="100">
        <v>13.9</v>
      </c>
      <c r="N9" s="100">
        <v>13.4</v>
      </c>
      <c r="O9" s="100">
        <v>13.74</v>
      </c>
      <c r="P9" s="96" t="str">
        <f>IF(G9="","",IF(G9=Sheet1!G76,"OK","NG"))</f>
        <v/>
      </c>
      <c r="Q9" s="96" t="str">
        <f>IF(H9="","",IF(H9=Sheet1!H76,"OK","NG"))</f>
        <v/>
      </c>
    </row>
    <row r="10" spans="1:17" x14ac:dyDescent="0.4">
      <c r="A10" s="3">
        <v>2555</v>
      </c>
      <c r="B10" s="9">
        <v>14.89</v>
      </c>
      <c r="C10" s="9" t="s">
        <v>187</v>
      </c>
      <c r="D10" s="9" t="s">
        <v>187</v>
      </c>
      <c r="E10" s="9">
        <v>13.04</v>
      </c>
      <c r="F10" s="9" t="s">
        <v>187</v>
      </c>
      <c r="G10" s="22"/>
      <c r="H10" s="22"/>
      <c r="J10" s="3">
        <v>2555</v>
      </c>
      <c r="K10" s="100">
        <v>14.89</v>
      </c>
      <c r="L10" s="100" t="s">
        <v>187</v>
      </c>
      <c r="M10" s="100" t="s">
        <v>187</v>
      </c>
      <c r="N10" s="100">
        <v>13.04</v>
      </c>
      <c r="O10" s="100" t="s">
        <v>187</v>
      </c>
      <c r="P10" s="96" t="str">
        <f>IF(G10="","",IF(G10=Sheet1!G77,"OK","NG"))</f>
        <v/>
      </c>
      <c r="Q10" s="96" t="str">
        <f>IF(H10="","",IF(H10=Sheet1!H77,"OK","NG"))</f>
        <v/>
      </c>
    </row>
    <row r="11" spans="1:17" x14ac:dyDescent="0.4">
      <c r="A11" s="6" t="s">
        <v>117</v>
      </c>
      <c r="B11" s="20"/>
      <c r="C11" s="20"/>
      <c r="D11" s="20"/>
      <c r="E11" s="20"/>
      <c r="F11" s="20"/>
      <c r="G11" s="14"/>
      <c r="H11" s="14"/>
      <c r="J11" s="6" t="s">
        <v>117</v>
      </c>
      <c r="K11" s="96" t="str">
        <f>IF(B11="","",IF(B11=Sheet1!B78,"OK","NG"))</f>
        <v/>
      </c>
      <c r="L11" s="96" t="str">
        <f>IF(C11="","",IF(C11=Sheet1!C78,"OK","NG"))</f>
        <v/>
      </c>
      <c r="M11" s="96" t="str">
        <f>IF(D11="","",IF(D11=Sheet1!D78,"OK","NG"))</f>
        <v/>
      </c>
      <c r="N11" s="96" t="str">
        <f>IF(E11="","",IF(E11=Sheet1!E78,"OK","NG"))</f>
        <v/>
      </c>
      <c r="O11" s="96" t="str">
        <f>IF(F11="","",IF(F11=Sheet1!F78,"OK","NG"))</f>
        <v/>
      </c>
      <c r="P11" s="14"/>
      <c r="Q11" s="14"/>
    </row>
    <row r="12" spans="1:17" x14ac:dyDescent="0.4">
      <c r="A12" s="6" t="s">
        <v>118</v>
      </c>
      <c r="B12" s="20"/>
      <c r="C12" s="20"/>
      <c r="D12" s="20"/>
      <c r="E12" s="20"/>
      <c r="F12" s="20"/>
      <c r="G12" s="14"/>
      <c r="H12" s="14"/>
      <c r="J12" s="6" t="s">
        <v>118</v>
      </c>
      <c r="K12" s="96" t="str">
        <f>IF(B12="","",IF(B12=Sheet1!B79,"OK","NG"))</f>
        <v/>
      </c>
      <c r="L12" s="96" t="str">
        <f>IF(C12="","",IF(C12=Sheet1!C79,"OK","NG"))</f>
        <v/>
      </c>
      <c r="M12" s="96" t="str">
        <f>IF(D12="","",IF(D12=Sheet1!D79,"OK","NG"))</f>
        <v/>
      </c>
      <c r="N12" s="96" t="str">
        <f>IF(E12="","",IF(E12=Sheet1!E79,"OK","NG"))</f>
        <v/>
      </c>
      <c r="O12" s="96" t="str">
        <f>IF(F12="","",IF(F12=Sheet1!F79,"OK","NG"))</f>
        <v/>
      </c>
      <c r="P12" s="14"/>
      <c r="Q12" s="14"/>
    </row>
    <row r="13" spans="1:17" x14ac:dyDescent="0.4">
      <c r="A13" s="6" t="s">
        <v>119</v>
      </c>
      <c r="J13" s="6" t="s">
        <v>119</v>
      </c>
      <c r="K13" s="66"/>
      <c r="L13" s="66"/>
      <c r="M13" s="66"/>
      <c r="N13" s="66"/>
      <c r="O13" s="66"/>
      <c r="P13" s="66"/>
      <c r="Q13" s="66"/>
    </row>
    <row r="14" spans="1:17" x14ac:dyDescent="0.4">
      <c r="A14" s="4"/>
      <c r="B14" s="1" t="s">
        <v>120</v>
      </c>
      <c r="J14" s="96" t="str">
        <f>IF(A14="","",IF(A14=Sheet1!A81,"OK","NG"))</f>
        <v/>
      </c>
      <c r="K14" s="66" t="s">
        <v>120</v>
      </c>
      <c r="L14" s="66"/>
      <c r="M14" s="66"/>
      <c r="N14" s="66"/>
      <c r="O14" s="66"/>
      <c r="P14" s="66"/>
      <c r="Q14" s="66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561E-7A4A-4B6C-8A32-FB70E40AD5DD}">
  <dimension ref="A1:O20"/>
  <sheetViews>
    <sheetView workbookViewId="0">
      <selection activeCell="K5" sqref="K5"/>
    </sheetView>
  </sheetViews>
  <sheetFormatPr defaultColWidth="9" defaultRowHeight="18.75" x14ac:dyDescent="0.4"/>
  <cols>
    <col min="1" max="1" width="13" style="1" bestFit="1" customWidth="1"/>
    <col min="2" max="2" width="10.375" style="1" bestFit="1" customWidth="1"/>
    <col min="3" max="5" width="9" style="1"/>
    <col min="6" max="6" width="10.375" style="1" bestFit="1" customWidth="1"/>
    <col min="7" max="16384" width="9" style="1"/>
  </cols>
  <sheetData>
    <row r="1" spans="1:15" x14ac:dyDescent="0.4">
      <c r="A1" s="1" t="s">
        <v>121</v>
      </c>
    </row>
    <row r="2" spans="1:15" x14ac:dyDescent="0.4">
      <c r="B2" s="1" t="s">
        <v>122</v>
      </c>
    </row>
    <row r="3" spans="1:15" x14ac:dyDescent="0.4">
      <c r="G3" s="13" t="s">
        <v>123</v>
      </c>
      <c r="I3" s="66" t="s">
        <v>188</v>
      </c>
    </row>
    <row r="4" spans="1:15" x14ac:dyDescent="0.4">
      <c r="A4" s="6" t="s">
        <v>124</v>
      </c>
      <c r="B4" s="6" t="s">
        <v>125</v>
      </c>
      <c r="C4" s="6" t="s">
        <v>126</v>
      </c>
      <c r="D4" s="6" t="s">
        <v>127</v>
      </c>
      <c r="E4" s="6" t="s">
        <v>128</v>
      </c>
      <c r="F4" s="6" t="s">
        <v>129</v>
      </c>
      <c r="G4" s="6" t="s">
        <v>130</v>
      </c>
      <c r="I4" s="6" t="s">
        <v>124</v>
      </c>
      <c r="J4" s="6" t="s">
        <v>125</v>
      </c>
      <c r="K4" s="6" t="s">
        <v>126</v>
      </c>
      <c r="L4" s="6" t="s">
        <v>127</v>
      </c>
      <c r="M4" s="6" t="s">
        <v>128</v>
      </c>
      <c r="N4" s="6" t="s">
        <v>129</v>
      </c>
      <c r="O4" s="6" t="s">
        <v>130</v>
      </c>
    </row>
    <row r="5" spans="1:15" x14ac:dyDescent="0.4">
      <c r="A5" s="3" t="s">
        <v>131</v>
      </c>
      <c r="B5" s="15">
        <v>127000</v>
      </c>
      <c r="C5" s="23"/>
      <c r="D5" s="16">
        <v>36000</v>
      </c>
      <c r="E5" s="16">
        <v>56000</v>
      </c>
      <c r="F5" s="24"/>
      <c r="G5" s="25"/>
      <c r="I5" s="3" t="s">
        <v>131</v>
      </c>
      <c r="J5" s="101">
        <v>127000</v>
      </c>
      <c r="K5" s="96" t="str">
        <f>IF(C5="","",IF(C5=Sheet1!C87,"OK","NG"))</f>
        <v/>
      </c>
      <c r="L5" s="102">
        <v>36000</v>
      </c>
      <c r="M5" s="102">
        <v>56000</v>
      </c>
      <c r="N5" s="96" t="str">
        <f>IF(F5="","",IF(F5=Sheet1!F87,"OK","NG"))</f>
        <v/>
      </c>
      <c r="O5" s="96" t="str">
        <f>IF(G5="","",IF(G5=Sheet1!G87,"OK","NG"))</f>
        <v/>
      </c>
    </row>
    <row r="6" spans="1:15" x14ac:dyDescent="0.4">
      <c r="A6" s="3" t="s">
        <v>132</v>
      </c>
      <c r="B6" s="15">
        <v>324000</v>
      </c>
      <c r="C6" s="23"/>
      <c r="D6" s="16">
        <v>120000</v>
      </c>
      <c r="E6" s="16">
        <v>200000</v>
      </c>
      <c r="F6" s="24"/>
      <c r="G6" s="25"/>
      <c r="I6" s="3" t="s">
        <v>132</v>
      </c>
      <c r="J6" s="101">
        <v>324000</v>
      </c>
      <c r="K6" s="96" t="str">
        <f>IF(C6="","",IF(C6=Sheet1!C88,"OK","NG"))</f>
        <v/>
      </c>
      <c r="L6" s="102">
        <v>120000</v>
      </c>
      <c r="M6" s="102">
        <v>200000</v>
      </c>
      <c r="N6" s="96" t="str">
        <f>IF(F6="","",IF(F6=Sheet1!F88,"OK","NG"))</f>
        <v/>
      </c>
      <c r="O6" s="96" t="str">
        <f>IF(G6="","",IF(G6=Sheet1!G88,"OK","NG"))</f>
        <v/>
      </c>
    </row>
    <row r="7" spans="1:15" x14ac:dyDescent="0.4">
      <c r="A7" s="3" t="s">
        <v>133</v>
      </c>
      <c r="B7" s="15">
        <v>150000</v>
      </c>
      <c r="C7" s="23"/>
      <c r="D7" s="16">
        <v>50000</v>
      </c>
      <c r="E7" s="16">
        <v>70000</v>
      </c>
      <c r="F7" s="24"/>
      <c r="G7" s="25"/>
      <c r="I7" s="3" t="s">
        <v>133</v>
      </c>
      <c r="J7" s="101">
        <v>150000</v>
      </c>
      <c r="K7" s="96" t="str">
        <f>IF(C7="","",IF(C7=Sheet1!C89,"OK","NG"))</f>
        <v/>
      </c>
      <c r="L7" s="102">
        <v>50000</v>
      </c>
      <c r="M7" s="102">
        <v>70000</v>
      </c>
      <c r="N7" s="96" t="str">
        <f>IF(F7="","",IF(F7=Sheet1!F89,"OK","NG"))</f>
        <v/>
      </c>
      <c r="O7" s="96" t="str">
        <f>IF(G7="","",IF(G7=Sheet1!G89,"OK","NG"))</f>
        <v/>
      </c>
    </row>
    <row r="8" spans="1:15" x14ac:dyDescent="0.4">
      <c r="A8" s="3" t="s">
        <v>134</v>
      </c>
      <c r="B8" s="15">
        <v>598000</v>
      </c>
      <c r="C8" s="23"/>
      <c r="D8" s="16">
        <v>345000</v>
      </c>
      <c r="E8" s="16">
        <v>13000</v>
      </c>
      <c r="F8" s="24"/>
      <c r="G8" s="25"/>
      <c r="I8" s="3" t="s">
        <v>134</v>
      </c>
      <c r="J8" s="101">
        <v>598000</v>
      </c>
      <c r="K8" s="96" t="str">
        <f>IF(C8="","",IF(C8=Sheet1!C90,"OK","NG"))</f>
        <v/>
      </c>
      <c r="L8" s="102">
        <v>345000</v>
      </c>
      <c r="M8" s="102">
        <v>13000</v>
      </c>
      <c r="N8" s="96" t="str">
        <f>IF(F8="","",IF(F8=Sheet1!F90,"OK","NG"))</f>
        <v/>
      </c>
      <c r="O8" s="96" t="str">
        <f>IF(G8="","",IF(G8=Sheet1!G90,"OK","NG"))</f>
        <v/>
      </c>
    </row>
    <row r="9" spans="1:15" x14ac:dyDescent="0.4">
      <c r="A9" s="3" t="s">
        <v>135</v>
      </c>
      <c r="B9" s="15">
        <v>97500</v>
      </c>
      <c r="C9" s="23"/>
      <c r="D9" s="16">
        <v>55500</v>
      </c>
      <c r="E9" s="16">
        <v>17500</v>
      </c>
      <c r="F9" s="24"/>
      <c r="G9" s="25"/>
      <c r="I9" s="3" t="s">
        <v>135</v>
      </c>
      <c r="J9" s="101">
        <v>97500</v>
      </c>
      <c r="K9" s="96" t="str">
        <f>IF(C9="","",IF(C9=Sheet1!C91,"OK","NG"))</f>
        <v/>
      </c>
      <c r="L9" s="102">
        <v>55500</v>
      </c>
      <c r="M9" s="102">
        <v>17500</v>
      </c>
      <c r="N9" s="96" t="str">
        <f>IF(F9="","",IF(F9=Sheet1!F91,"OK","NG"))</f>
        <v/>
      </c>
      <c r="O9" s="96" t="str">
        <f>IF(G9="","",IF(G9=Sheet1!G91,"OK","NG"))</f>
        <v/>
      </c>
    </row>
    <row r="10" spans="1:15" x14ac:dyDescent="0.4">
      <c r="A10" s="3" t="s">
        <v>136</v>
      </c>
      <c r="B10" s="15">
        <v>276000</v>
      </c>
      <c r="C10" s="23"/>
      <c r="D10" s="16">
        <v>146000</v>
      </c>
      <c r="E10" s="16">
        <v>84700</v>
      </c>
      <c r="F10" s="24"/>
      <c r="G10" s="25"/>
      <c r="I10" s="3" t="s">
        <v>136</v>
      </c>
      <c r="J10" s="101">
        <v>276000</v>
      </c>
      <c r="K10" s="96" t="str">
        <f>IF(C10="","",IF(C10=Sheet1!C92,"OK","NG"))</f>
        <v/>
      </c>
      <c r="L10" s="102">
        <v>146000</v>
      </c>
      <c r="M10" s="102">
        <v>84700</v>
      </c>
      <c r="N10" s="96" t="str">
        <f>IF(F10="","",IF(F10=Sheet1!F92,"OK","NG"))</f>
        <v/>
      </c>
      <c r="O10" s="96" t="str">
        <f>IF(G10="","",IF(G10=Sheet1!G92,"OK","NG"))</f>
        <v/>
      </c>
    </row>
    <row r="11" spans="1:15" x14ac:dyDescent="0.4">
      <c r="A11" s="3" t="s">
        <v>137</v>
      </c>
      <c r="B11" s="15">
        <v>350000</v>
      </c>
      <c r="C11" s="23"/>
      <c r="D11" s="16">
        <v>200000</v>
      </c>
      <c r="E11" s="16">
        <v>100000</v>
      </c>
      <c r="F11" s="24"/>
      <c r="G11" s="25"/>
      <c r="I11" s="3" t="s">
        <v>137</v>
      </c>
      <c r="J11" s="101">
        <v>350000</v>
      </c>
      <c r="K11" s="96" t="str">
        <f>IF(C11="","",IF(C11=Sheet1!C93,"OK","NG"))</f>
        <v/>
      </c>
      <c r="L11" s="102">
        <v>200000</v>
      </c>
      <c r="M11" s="102">
        <v>100000</v>
      </c>
      <c r="N11" s="96" t="str">
        <f>IF(F11="","",IF(F11=Sheet1!F93,"OK","NG"))</f>
        <v/>
      </c>
      <c r="O11" s="96" t="str">
        <f>IF(G11="","",IF(G11=Sheet1!G93,"OK","NG"))</f>
        <v/>
      </c>
    </row>
    <row r="12" spans="1:15" x14ac:dyDescent="0.4">
      <c r="A12" s="3" t="s">
        <v>138</v>
      </c>
      <c r="B12" s="15">
        <v>231000</v>
      </c>
      <c r="C12" s="23"/>
      <c r="D12" s="16">
        <v>98000</v>
      </c>
      <c r="E12" s="16">
        <v>71200</v>
      </c>
      <c r="F12" s="24"/>
      <c r="G12" s="25"/>
      <c r="I12" s="3" t="s">
        <v>138</v>
      </c>
      <c r="J12" s="101">
        <v>231000</v>
      </c>
      <c r="K12" s="96" t="str">
        <f>IF(C12="","",IF(C12=Sheet1!C94,"OK","NG"))</f>
        <v/>
      </c>
      <c r="L12" s="102">
        <v>98000</v>
      </c>
      <c r="M12" s="102">
        <v>71200</v>
      </c>
      <c r="N12" s="96" t="str">
        <f>IF(F12="","",IF(F12=Sheet1!F94,"OK","NG"))</f>
        <v/>
      </c>
      <c r="O12" s="96" t="str">
        <f>IF(G12="","",IF(G12=Sheet1!G94,"OK","NG"))</f>
        <v/>
      </c>
    </row>
    <row r="13" spans="1:15" x14ac:dyDescent="0.4">
      <c r="A13" s="3" t="s">
        <v>139</v>
      </c>
      <c r="B13" s="15">
        <v>77000</v>
      </c>
      <c r="C13" s="23"/>
      <c r="D13" s="16">
        <v>20500</v>
      </c>
      <c r="E13" s="16">
        <v>41200</v>
      </c>
      <c r="F13" s="24"/>
      <c r="G13" s="25"/>
      <c r="I13" s="3" t="s">
        <v>139</v>
      </c>
      <c r="J13" s="101">
        <v>77000</v>
      </c>
      <c r="K13" s="96" t="str">
        <f>IF(C13="","",IF(C13=Sheet1!C95,"OK","NG"))</f>
        <v/>
      </c>
      <c r="L13" s="102">
        <v>20500</v>
      </c>
      <c r="M13" s="102">
        <v>41200</v>
      </c>
      <c r="N13" s="96" t="str">
        <f>IF(F13="","",IF(F13=Sheet1!F95,"OK","NG"))</f>
        <v/>
      </c>
      <c r="O13" s="96" t="str">
        <f>IF(G13="","",IF(G13=Sheet1!G95,"OK","NG"))</f>
        <v/>
      </c>
    </row>
    <row r="14" spans="1:15" x14ac:dyDescent="0.4">
      <c r="A14" s="3" t="s">
        <v>140</v>
      </c>
      <c r="B14" s="15">
        <v>118000</v>
      </c>
      <c r="C14" s="23"/>
      <c r="D14" s="16">
        <v>32500</v>
      </c>
      <c r="E14" s="16">
        <v>68900</v>
      </c>
      <c r="F14" s="24"/>
      <c r="G14" s="25"/>
      <c r="I14" s="3" t="s">
        <v>140</v>
      </c>
      <c r="J14" s="101">
        <v>118000</v>
      </c>
      <c r="K14" s="96" t="str">
        <f>IF(C14="","",IF(C14=Sheet1!C96,"OK","NG"))</f>
        <v/>
      </c>
      <c r="L14" s="102">
        <v>32500</v>
      </c>
      <c r="M14" s="102">
        <v>68900</v>
      </c>
      <c r="N14" s="96" t="str">
        <f>IF(F14="","",IF(F14=Sheet1!F96,"OK","NG"))</f>
        <v/>
      </c>
      <c r="O14" s="96" t="str">
        <f>IF(G14="","",IF(G14=Sheet1!G96,"OK","NG"))</f>
        <v/>
      </c>
    </row>
    <row r="15" spans="1:15" x14ac:dyDescent="0.4">
      <c r="A15" s="3" t="s">
        <v>141</v>
      </c>
      <c r="B15" s="15">
        <v>50000</v>
      </c>
      <c r="C15" s="23"/>
      <c r="D15" s="16">
        <v>25000</v>
      </c>
      <c r="E15" s="16">
        <v>7850</v>
      </c>
      <c r="F15" s="24"/>
      <c r="G15" s="25"/>
      <c r="I15" s="3" t="s">
        <v>141</v>
      </c>
      <c r="J15" s="101">
        <v>50000</v>
      </c>
      <c r="K15" s="96" t="str">
        <f>IF(C15="","",IF(C15=Sheet1!C97,"OK","NG"))</f>
        <v/>
      </c>
      <c r="L15" s="102">
        <v>25000</v>
      </c>
      <c r="M15" s="102">
        <v>7850</v>
      </c>
      <c r="N15" s="96" t="str">
        <f>IF(F15="","",IF(F15=Sheet1!F97,"OK","NG"))</f>
        <v/>
      </c>
      <c r="O15" s="96" t="str">
        <f>IF(G15="","",IF(G15=Sheet1!G97,"OK","NG"))</f>
        <v/>
      </c>
    </row>
    <row r="16" spans="1:15" x14ac:dyDescent="0.4">
      <c r="A16" s="3" t="s">
        <v>142</v>
      </c>
      <c r="B16" s="15">
        <v>218500</v>
      </c>
      <c r="C16" s="23"/>
      <c r="D16" s="16">
        <v>78000</v>
      </c>
      <c r="E16" s="16">
        <v>123500</v>
      </c>
      <c r="F16" s="24"/>
      <c r="G16" s="25"/>
      <c r="I16" s="3" t="s">
        <v>142</v>
      </c>
      <c r="J16" s="101">
        <v>218500</v>
      </c>
      <c r="K16" s="96" t="str">
        <f>IF(C16="","",IF(C16=Sheet1!C98,"OK","NG"))</f>
        <v/>
      </c>
      <c r="L16" s="102">
        <v>78000</v>
      </c>
      <c r="M16" s="102">
        <v>123500</v>
      </c>
      <c r="N16" s="96" t="str">
        <f>IF(F16="","",IF(F16=Sheet1!F98,"OK","NG"))</f>
        <v/>
      </c>
      <c r="O16" s="96" t="str">
        <f>IF(G16="","",IF(G16=Sheet1!G98,"OK","NG"))</f>
        <v/>
      </c>
    </row>
    <row r="17" spans="1:15" x14ac:dyDescent="0.4">
      <c r="A17" s="6" t="s">
        <v>143</v>
      </c>
      <c r="B17" s="24"/>
      <c r="C17" s="26"/>
      <c r="D17" s="27"/>
      <c r="E17" s="27"/>
      <c r="F17" s="24"/>
      <c r="G17" s="25"/>
      <c r="I17" s="6" t="s">
        <v>143</v>
      </c>
      <c r="J17" s="96" t="str">
        <f>IF(B17="","",IF(B17=Sheet1!B99,"OK","NG"))</f>
        <v/>
      </c>
      <c r="K17" s="96" t="str">
        <f>IF(C17="","",IF(C17=Sheet1!C99,"OK","NG"))</f>
        <v/>
      </c>
      <c r="L17" s="96" t="str">
        <f>IF(D17="","",IF(D17=Sheet1!D99,"OK","NG"))</f>
        <v/>
      </c>
      <c r="M17" s="96" t="str">
        <f>IF(E17="","",IF(E17=Sheet1!E99,"OK","NG"))</f>
        <v/>
      </c>
      <c r="N17" s="96" t="str">
        <f>IF(F17="","",IF(F17=Sheet1!F99,"OK","NG"))</f>
        <v/>
      </c>
      <c r="O17" s="96" t="str">
        <f>IF(G17="","",IF(G17=Sheet1!G99,"OK","NG"))</f>
        <v/>
      </c>
    </row>
    <row r="18" spans="1:15" x14ac:dyDescent="0.4">
      <c r="A18" s="6" t="s">
        <v>144</v>
      </c>
      <c r="B18" s="24"/>
      <c r="C18" s="26"/>
      <c r="D18" s="28"/>
      <c r="E18" s="28"/>
      <c r="F18" s="24"/>
      <c r="G18" s="25"/>
      <c r="I18" s="6" t="s">
        <v>144</v>
      </c>
      <c r="J18" s="96" t="str">
        <f>IF(B18="","",IF(B18=Sheet1!B100,"OK","NG"))</f>
        <v/>
      </c>
      <c r="K18" s="96" t="str">
        <f>IF(C18="","",IF(C18=Sheet1!C100,"OK","NG"))</f>
        <v/>
      </c>
      <c r="L18" s="96" t="str">
        <f>IF(D18="","",IF(D18=Sheet1!D100,"OK","NG"))</f>
        <v/>
      </c>
      <c r="M18" s="96" t="str">
        <f>IF(E18="","",IF(E18=Sheet1!E100,"OK","NG"))</f>
        <v/>
      </c>
      <c r="N18" s="96" t="str">
        <f>IF(F18="","",IF(F18=Sheet1!F100,"OK","NG"))</f>
        <v/>
      </c>
      <c r="O18" s="96" t="str">
        <f>IF(G18="","",IF(G18=Sheet1!G100,"OK","NG"))</f>
        <v/>
      </c>
    </row>
    <row r="19" spans="1:15" x14ac:dyDescent="0.4">
      <c r="A19" s="6" t="s">
        <v>145</v>
      </c>
      <c r="B19" s="24"/>
      <c r="C19" s="26"/>
      <c r="D19" s="28"/>
      <c r="E19" s="28"/>
      <c r="F19" s="24"/>
      <c r="G19" s="25"/>
      <c r="I19" s="6" t="s">
        <v>145</v>
      </c>
      <c r="J19" s="96" t="str">
        <f>IF(B19="","",IF(B19=Sheet1!B101,"OK","NG"))</f>
        <v/>
      </c>
      <c r="K19" s="96" t="str">
        <f>IF(C19="","",IF(C19=Sheet1!C101,"OK","NG"))</f>
        <v/>
      </c>
      <c r="L19" s="96" t="str">
        <f>IF(D19="","",IF(D19=Sheet1!D101,"OK","NG"))</f>
        <v/>
      </c>
      <c r="M19" s="96" t="str">
        <f>IF(E19="","",IF(E19=Sheet1!E101,"OK","NG"))</f>
        <v/>
      </c>
      <c r="N19" s="96" t="str">
        <f>IF(F19="","",IF(F19=Sheet1!F101,"OK","NG"))</f>
        <v/>
      </c>
      <c r="O19" s="96" t="str">
        <f>IF(G19="","",IF(G19=Sheet1!G101,"OK","NG"))</f>
        <v/>
      </c>
    </row>
    <row r="20" spans="1:15" x14ac:dyDescent="0.4">
      <c r="A20" s="6" t="s">
        <v>146</v>
      </c>
      <c r="B20" s="4"/>
      <c r="I20" s="6" t="s">
        <v>146</v>
      </c>
      <c r="J20" s="96" t="str">
        <f>IF(B20="","",IF(B20=Sheet1!B102,"OK","NG"))</f>
        <v/>
      </c>
      <c r="K20" s="66"/>
      <c r="L20" s="66"/>
      <c r="M20" s="66"/>
      <c r="N20" s="66"/>
      <c r="O20" s="66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BF58D-D217-42B2-9D6F-61F6BBEE3DCC}">
  <dimension ref="A1:K15"/>
  <sheetViews>
    <sheetView workbookViewId="0">
      <selection activeCell="I4" sqref="I4"/>
    </sheetView>
  </sheetViews>
  <sheetFormatPr defaultColWidth="9" defaultRowHeight="18.75" x14ac:dyDescent="0.4"/>
  <cols>
    <col min="1" max="1" width="29.625" style="1" bestFit="1" customWidth="1"/>
    <col min="2" max="2" width="9" style="1"/>
    <col min="3" max="3" width="10.5" style="1" bestFit="1" customWidth="1"/>
    <col min="4" max="16384" width="9" style="1"/>
  </cols>
  <sheetData>
    <row r="1" spans="1:11" x14ac:dyDescent="0.4">
      <c r="A1" s="1" t="s">
        <v>147</v>
      </c>
    </row>
    <row r="2" spans="1:11" x14ac:dyDescent="0.4">
      <c r="B2" s="17" t="s">
        <v>148</v>
      </c>
      <c r="I2" s="66" t="s">
        <v>188</v>
      </c>
    </row>
    <row r="3" spans="1:11" x14ac:dyDescent="0.4">
      <c r="A3" s="18" t="s">
        <v>149</v>
      </c>
      <c r="B3" s="18" t="s">
        <v>150</v>
      </c>
      <c r="C3" s="18" t="s">
        <v>151</v>
      </c>
      <c r="D3" s="18" t="s">
        <v>152</v>
      </c>
      <c r="E3" s="18" t="s">
        <v>153</v>
      </c>
      <c r="F3" s="18" t="s">
        <v>154</v>
      </c>
      <c r="I3" s="18" t="s">
        <v>152</v>
      </c>
      <c r="J3" s="18" t="s">
        <v>153</v>
      </c>
      <c r="K3" s="18" t="s">
        <v>154</v>
      </c>
    </row>
    <row r="4" spans="1:11" x14ac:dyDescent="0.4">
      <c r="A4" s="3" t="s">
        <v>155</v>
      </c>
      <c r="B4" s="16">
        <v>5563</v>
      </c>
      <c r="C4" s="15">
        <v>30165400</v>
      </c>
      <c r="D4" s="20"/>
      <c r="E4" s="15">
        <v>5800</v>
      </c>
      <c r="F4" s="20"/>
      <c r="I4" s="96" t="str">
        <f>IF(D4="","",IF(D4=Sheet1!D107,"OK","NG"))</f>
        <v/>
      </c>
      <c r="J4" s="101">
        <v>5800</v>
      </c>
      <c r="K4" s="96" t="str">
        <f>IF(F4="","",IF(F4=Sheet1!F107,"OK","NG"))</f>
        <v/>
      </c>
    </row>
    <row r="5" spans="1:11" x14ac:dyDescent="0.4">
      <c r="A5" s="3" t="s">
        <v>156</v>
      </c>
      <c r="B5" s="16">
        <v>12430</v>
      </c>
      <c r="C5" s="15">
        <v>49443500</v>
      </c>
      <c r="D5" s="20"/>
      <c r="E5" s="15">
        <v>4200</v>
      </c>
      <c r="F5" s="20"/>
      <c r="I5" s="96" t="str">
        <f>IF(D5="","",IF(D5=Sheet1!D108,"OK","NG"))</f>
        <v/>
      </c>
      <c r="J5" s="101">
        <v>4200</v>
      </c>
      <c r="K5" s="96" t="str">
        <f>IF(F5="","",IF(F5=Sheet1!F108,"OK","NG"))</f>
        <v/>
      </c>
    </row>
    <row r="6" spans="1:11" x14ac:dyDescent="0.4">
      <c r="A6" s="3" t="s">
        <v>157</v>
      </c>
      <c r="B6" s="16">
        <v>11782</v>
      </c>
      <c r="C6" s="15">
        <v>52553600</v>
      </c>
      <c r="D6" s="20"/>
      <c r="E6" s="15">
        <v>4500</v>
      </c>
      <c r="F6" s="20"/>
      <c r="I6" s="96" t="str">
        <f>IF(D6="","",IF(D6=Sheet1!D109,"OK","NG"))</f>
        <v/>
      </c>
      <c r="J6" s="101">
        <v>4500</v>
      </c>
      <c r="K6" s="96" t="str">
        <f>IF(F6="","",IF(F6=Sheet1!F109,"OK","NG"))</f>
        <v/>
      </c>
    </row>
    <row r="7" spans="1:11" x14ac:dyDescent="0.4">
      <c r="A7" s="3" t="s">
        <v>158</v>
      </c>
      <c r="B7" s="16">
        <v>7729</v>
      </c>
      <c r="C7" s="15">
        <v>28143100</v>
      </c>
      <c r="D7" s="20"/>
      <c r="E7" s="15">
        <v>3800</v>
      </c>
      <c r="F7" s="20"/>
      <c r="I7" s="96" t="str">
        <f>IF(D7="","",IF(D7=Sheet1!D110,"OK","NG"))</f>
        <v/>
      </c>
      <c r="J7" s="101">
        <v>3800</v>
      </c>
      <c r="K7" s="96" t="str">
        <f>IF(F7="","",IF(F7=Sheet1!F110,"OK","NG"))</f>
        <v/>
      </c>
    </row>
    <row r="8" spans="1:11" x14ac:dyDescent="0.4">
      <c r="A8" s="3" t="s">
        <v>159</v>
      </c>
      <c r="B8" s="16">
        <v>21041</v>
      </c>
      <c r="C8" s="15">
        <v>91476300</v>
      </c>
      <c r="D8" s="20"/>
      <c r="E8" s="15">
        <v>4600</v>
      </c>
      <c r="F8" s="20"/>
      <c r="I8" s="96" t="str">
        <f>IF(D8="","",IF(D8=Sheet1!D111,"OK","NG"))</f>
        <v/>
      </c>
      <c r="J8" s="101">
        <v>4600</v>
      </c>
      <c r="K8" s="96" t="str">
        <f>IF(F8="","",IF(F8=Sheet1!F111,"OK","NG"))</f>
        <v/>
      </c>
    </row>
    <row r="9" spans="1:11" x14ac:dyDescent="0.4">
      <c r="A9" s="3" t="s">
        <v>160</v>
      </c>
      <c r="B9" s="16">
        <v>6345</v>
      </c>
      <c r="C9" s="15">
        <v>35994000</v>
      </c>
      <c r="D9" s="20"/>
      <c r="E9" s="15">
        <v>5800</v>
      </c>
      <c r="F9" s="20"/>
      <c r="I9" s="96" t="str">
        <f>IF(D9="","",IF(D9=Sheet1!D112,"OK","NG"))</f>
        <v/>
      </c>
      <c r="J9" s="101">
        <v>5800</v>
      </c>
      <c r="K9" s="96" t="str">
        <f>IF(F9="","",IF(F9=Sheet1!F112,"OK","NG"))</f>
        <v/>
      </c>
    </row>
    <row r="10" spans="1:11" x14ac:dyDescent="0.4">
      <c r="A10" s="3" t="s">
        <v>161</v>
      </c>
      <c r="B10" s="16">
        <v>16015</v>
      </c>
      <c r="C10" s="15">
        <v>95998900</v>
      </c>
      <c r="D10" s="20"/>
      <c r="E10" s="15">
        <v>6200</v>
      </c>
      <c r="F10" s="20"/>
      <c r="I10" s="96" t="str">
        <f>IF(D10="","",IF(D10=Sheet1!D113,"OK","NG"))</f>
        <v/>
      </c>
      <c r="J10" s="101">
        <v>6200</v>
      </c>
      <c r="K10" s="96" t="str">
        <f>IF(F10="","",IF(F10=Sheet1!F113,"OK","NG"))</f>
        <v/>
      </c>
    </row>
    <row r="11" spans="1:11" x14ac:dyDescent="0.4">
      <c r="A11" s="3" t="s">
        <v>162</v>
      </c>
      <c r="B11" s="16">
        <v>25012</v>
      </c>
      <c r="C11" s="15">
        <v>131235600</v>
      </c>
      <c r="D11" s="20"/>
      <c r="E11" s="15">
        <v>5980</v>
      </c>
      <c r="F11" s="20"/>
      <c r="I11" s="96" t="str">
        <f>IF(D11="","",IF(D11=Sheet1!D114,"OK","NG"))</f>
        <v/>
      </c>
      <c r="J11" s="101">
        <v>5980</v>
      </c>
      <c r="K11" s="96" t="str">
        <f>IF(F11="","",IF(F11=Sheet1!F114,"OK","NG"))</f>
        <v/>
      </c>
    </row>
    <row r="12" spans="1:11" x14ac:dyDescent="0.4">
      <c r="A12" s="3" t="s">
        <v>163</v>
      </c>
      <c r="B12" s="16">
        <v>6007</v>
      </c>
      <c r="C12" s="15">
        <v>35235400</v>
      </c>
      <c r="D12" s="20"/>
      <c r="E12" s="15">
        <v>6280</v>
      </c>
      <c r="F12" s="20"/>
      <c r="I12" s="96" t="str">
        <f>IF(D12="","",IF(D12=Sheet1!D115,"OK","NG"))</f>
        <v/>
      </c>
      <c r="J12" s="101">
        <v>6280</v>
      </c>
      <c r="K12" s="96" t="str">
        <f>IF(F12="","",IF(F12=Sheet1!F115,"OK","NG"))</f>
        <v/>
      </c>
    </row>
    <row r="13" spans="1:11" x14ac:dyDescent="0.4">
      <c r="A13" s="3" t="s">
        <v>164</v>
      </c>
      <c r="B13" s="16">
        <v>8261</v>
      </c>
      <c r="C13" s="15">
        <v>40235300</v>
      </c>
      <c r="D13" s="20"/>
      <c r="E13" s="15">
        <v>5800</v>
      </c>
      <c r="F13" s="20"/>
      <c r="I13" s="96" t="str">
        <f>IF(D13="","",IF(D13=Sheet1!D116,"OK","NG"))</f>
        <v/>
      </c>
      <c r="J13" s="101">
        <v>5800</v>
      </c>
      <c r="K13" s="96" t="str">
        <f>IF(F13="","",IF(F13=Sheet1!F116,"OK","NG"))</f>
        <v/>
      </c>
    </row>
    <row r="14" spans="1:11" x14ac:dyDescent="0.4">
      <c r="A14" s="3" t="s">
        <v>165</v>
      </c>
      <c r="B14" s="16">
        <v>30019</v>
      </c>
      <c r="C14" s="15">
        <v>171235200</v>
      </c>
      <c r="D14" s="20"/>
      <c r="E14" s="15">
        <v>6800</v>
      </c>
      <c r="F14" s="20"/>
      <c r="I14" s="96" t="str">
        <f>IF(D14="","",IF(D14=Sheet1!D117,"OK","NG"))</f>
        <v/>
      </c>
      <c r="J14" s="101">
        <v>6800</v>
      </c>
      <c r="K14" s="96" t="str">
        <f>IF(F14="","",IF(F14=Sheet1!F117,"OK","NG"))</f>
        <v/>
      </c>
    </row>
    <row r="15" spans="1:11" x14ac:dyDescent="0.4">
      <c r="A15" s="3" t="s">
        <v>166</v>
      </c>
      <c r="B15" s="16">
        <v>18550</v>
      </c>
      <c r="C15" s="15">
        <v>125235500</v>
      </c>
      <c r="D15" s="20"/>
      <c r="E15" s="15">
        <v>6980</v>
      </c>
      <c r="F15" s="20"/>
      <c r="I15" s="96" t="str">
        <f>IF(D15="","",IF(D15=Sheet1!D118,"OK","NG"))</f>
        <v/>
      </c>
      <c r="J15" s="101">
        <v>6980</v>
      </c>
      <c r="K15" s="96" t="str">
        <f>IF(F15="","",IF(F15=Sheet1!F118,"OK","NG"))</f>
        <v/>
      </c>
    </row>
  </sheetData>
  <phoneticPr fontId="2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6979-46DB-4122-98D6-0F575B0A1F96}">
  <dimension ref="A1:N14"/>
  <sheetViews>
    <sheetView workbookViewId="0"/>
  </sheetViews>
  <sheetFormatPr defaultColWidth="9" defaultRowHeight="18.75" x14ac:dyDescent="0.4"/>
  <cols>
    <col min="1" max="1" width="9" style="1"/>
    <col min="2" max="2" width="11" style="1" bestFit="1" customWidth="1"/>
    <col min="3" max="16384" width="9" style="1"/>
  </cols>
  <sheetData>
    <row r="1" spans="1:14" x14ac:dyDescent="0.4">
      <c r="A1" s="1" t="s">
        <v>167</v>
      </c>
    </row>
    <row r="2" spans="1:14" x14ac:dyDescent="0.4">
      <c r="B2" s="17" t="s">
        <v>168</v>
      </c>
      <c r="J2" s="66" t="s">
        <v>188</v>
      </c>
    </row>
    <row r="3" spans="1:14" x14ac:dyDescent="0.4">
      <c r="A3" s="18" t="s">
        <v>169</v>
      </c>
      <c r="B3" s="18" t="s">
        <v>170</v>
      </c>
      <c r="C3" s="18" t="s">
        <v>171</v>
      </c>
      <c r="D3" s="18" t="s">
        <v>172</v>
      </c>
      <c r="E3" s="18" t="s">
        <v>173</v>
      </c>
      <c r="F3" s="18" t="s">
        <v>172</v>
      </c>
      <c r="G3" s="18" t="s">
        <v>174</v>
      </c>
      <c r="H3" s="19" t="s">
        <v>175</v>
      </c>
      <c r="J3" s="18" t="s">
        <v>172</v>
      </c>
      <c r="K3" s="18" t="s">
        <v>173</v>
      </c>
      <c r="L3" s="18" t="s">
        <v>172</v>
      </c>
      <c r="M3" s="18" t="s">
        <v>174</v>
      </c>
      <c r="N3" s="19" t="s">
        <v>175</v>
      </c>
    </row>
    <row r="4" spans="1:14" x14ac:dyDescent="0.4">
      <c r="A4" s="18">
        <v>1</v>
      </c>
      <c r="B4" s="3" t="s">
        <v>176</v>
      </c>
      <c r="C4" s="18">
        <v>90</v>
      </c>
      <c r="D4" s="29"/>
      <c r="E4" s="18">
        <v>65</v>
      </c>
      <c r="F4" s="29"/>
      <c r="G4" s="29"/>
      <c r="H4" s="30"/>
      <c r="J4" s="96" t="str">
        <f>IF(D4="","",IF(D4=Sheet1!D123,"OK","NG"))</f>
        <v/>
      </c>
      <c r="K4" s="103">
        <v>65</v>
      </c>
      <c r="L4" s="96" t="str">
        <f>IF(F4="","",IF(F4=Sheet1!F123,"OK","NG"))</f>
        <v/>
      </c>
      <c r="M4" s="96" t="str">
        <f>IF(G4="","",IF(G4=Sheet1!G123,"OK","NG"))</f>
        <v/>
      </c>
      <c r="N4" s="96" t="str">
        <f>IF(H4="","",IF(H4=Sheet1!H123,"OK","NG"))</f>
        <v/>
      </c>
    </row>
    <row r="5" spans="1:14" x14ac:dyDescent="0.4">
      <c r="A5" s="3">
        <v>2</v>
      </c>
      <c r="B5" s="3" t="s">
        <v>177</v>
      </c>
      <c r="C5" s="3">
        <v>80</v>
      </c>
      <c r="D5" s="29"/>
      <c r="E5" s="3">
        <v>80</v>
      </c>
      <c r="F5" s="29"/>
      <c r="G5" s="29"/>
      <c r="H5" s="30"/>
      <c r="J5" s="96" t="str">
        <f>IF(D5="","",IF(D5=Sheet1!D124,"OK","NG"))</f>
        <v/>
      </c>
      <c r="K5" s="97">
        <v>80</v>
      </c>
      <c r="L5" s="96" t="str">
        <f>IF(F5="","",IF(F5=Sheet1!F124,"OK","NG"))</f>
        <v/>
      </c>
      <c r="M5" s="96" t="str">
        <f>IF(G5="","",IF(G5=Sheet1!G124,"OK","NG"))</f>
        <v/>
      </c>
      <c r="N5" s="96" t="str">
        <f>IF(H5="","",IF(H5=Sheet1!H124,"OK","NG"))</f>
        <v/>
      </c>
    </row>
    <row r="6" spans="1:14" x14ac:dyDescent="0.4">
      <c r="A6" s="18">
        <v>3</v>
      </c>
      <c r="B6" s="3" t="s">
        <v>178</v>
      </c>
      <c r="C6" s="3">
        <v>95</v>
      </c>
      <c r="D6" s="29"/>
      <c r="E6" s="3">
        <v>70</v>
      </c>
      <c r="F6" s="29"/>
      <c r="G6" s="29"/>
      <c r="H6" s="30"/>
      <c r="J6" s="96" t="str">
        <f>IF(D6="","",IF(D6=Sheet1!D125,"OK","NG"))</f>
        <v/>
      </c>
      <c r="K6" s="97">
        <v>70</v>
      </c>
      <c r="L6" s="96" t="str">
        <f>IF(F6="","",IF(F6=Sheet1!F125,"OK","NG"))</f>
        <v/>
      </c>
      <c r="M6" s="96" t="str">
        <f>IF(G6="","",IF(G6=Sheet1!G125,"OK","NG"))</f>
        <v/>
      </c>
      <c r="N6" s="96" t="str">
        <f>IF(H6="","",IF(H6=Sheet1!H125,"OK","NG"))</f>
        <v/>
      </c>
    </row>
    <row r="7" spans="1:14" x14ac:dyDescent="0.4">
      <c r="A7" s="3">
        <v>4</v>
      </c>
      <c r="B7" s="3" t="s">
        <v>179</v>
      </c>
      <c r="C7" s="3">
        <v>100</v>
      </c>
      <c r="D7" s="29"/>
      <c r="E7" s="3">
        <v>95</v>
      </c>
      <c r="F7" s="29"/>
      <c r="G7" s="29"/>
      <c r="H7" s="30"/>
      <c r="J7" s="96" t="str">
        <f>IF(D7="","",IF(D7=Sheet1!D126,"OK","NG"))</f>
        <v/>
      </c>
      <c r="K7" s="97">
        <v>95</v>
      </c>
      <c r="L7" s="96" t="str">
        <f>IF(F7="","",IF(F7=Sheet1!F126,"OK","NG"))</f>
        <v/>
      </c>
      <c r="M7" s="96" t="str">
        <f>IF(G7="","",IF(G7=Sheet1!G126,"OK","NG"))</f>
        <v/>
      </c>
      <c r="N7" s="96" t="str">
        <f>IF(H7="","",IF(H7=Sheet1!H126,"OK","NG"))</f>
        <v/>
      </c>
    </row>
    <row r="8" spans="1:14" x14ac:dyDescent="0.4">
      <c r="A8" s="18">
        <v>5</v>
      </c>
      <c r="B8" s="3" t="s">
        <v>180</v>
      </c>
      <c r="C8" s="3">
        <v>50</v>
      </c>
      <c r="D8" s="29"/>
      <c r="E8" s="3">
        <v>50</v>
      </c>
      <c r="F8" s="29"/>
      <c r="G8" s="29"/>
      <c r="H8" s="30"/>
      <c r="J8" s="96" t="str">
        <f>IF(D8="","",IF(D8=Sheet1!D127,"OK","NG"))</f>
        <v/>
      </c>
      <c r="K8" s="97">
        <v>50</v>
      </c>
      <c r="L8" s="96" t="str">
        <f>IF(F8="","",IF(F8=Sheet1!F127,"OK","NG"))</f>
        <v/>
      </c>
      <c r="M8" s="96" t="str">
        <f>IF(G8="","",IF(G8=Sheet1!G127,"OK","NG"))</f>
        <v/>
      </c>
      <c r="N8" s="96" t="str">
        <f>IF(H8="","",IF(H8=Sheet1!H127,"OK","NG"))</f>
        <v/>
      </c>
    </row>
    <row r="9" spans="1:14" x14ac:dyDescent="0.4">
      <c r="A9" s="3">
        <v>6</v>
      </c>
      <c r="B9" s="3" t="s">
        <v>181</v>
      </c>
      <c r="C9" s="3">
        <v>45</v>
      </c>
      <c r="D9" s="29"/>
      <c r="E9" s="3">
        <v>90</v>
      </c>
      <c r="F9" s="29"/>
      <c r="G9" s="29"/>
      <c r="H9" s="30"/>
      <c r="J9" s="96" t="str">
        <f>IF(D9="","",IF(D9=Sheet1!D128,"OK","NG"))</f>
        <v/>
      </c>
      <c r="K9" s="97">
        <v>90</v>
      </c>
      <c r="L9" s="96" t="str">
        <f>IF(F9="","",IF(F9=Sheet1!F128,"OK","NG"))</f>
        <v/>
      </c>
      <c r="M9" s="96" t="str">
        <f>IF(G9="","",IF(G9=Sheet1!G128,"OK","NG"))</f>
        <v/>
      </c>
      <c r="N9" s="96" t="str">
        <f>IF(H9="","",IF(H9=Sheet1!H128,"OK","NG"))</f>
        <v/>
      </c>
    </row>
    <row r="10" spans="1:14" x14ac:dyDescent="0.4">
      <c r="A10" s="18">
        <v>7</v>
      </c>
      <c r="B10" s="18" t="s">
        <v>182</v>
      </c>
      <c r="C10" s="3">
        <v>90</v>
      </c>
      <c r="D10" s="29"/>
      <c r="E10" s="3">
        <v>85</v>
      </c>
      <c r="F10" s="29"/>
      <c r="G10" s="29"/>
      <c r="H10" s="30"/>
      <c r="J10" s="96" t="str">
        <f>IF(D10="","",IF(D10=Sheet1!D129,"OK","NG"))</f>
        <v/>
      </c>
      <c r="K10" s="97">
        <v>85</v>
      </c>
      <c r="L10" s="96" t="str">
        <f>IF(F10="","",IF(F10=Sheet1!F129,"OK","NG"))</f>
        <v/>
      </c>
      <c r="M10" s="96" t="str">
        <f>IF(G10="","",IF(G10=Sheet1!G129,"OK","NG"))</f>
        <v/>
      </c>
      <c r="N10" s="96" t="str">
        <f>IF(H10="","",IF(H10=Sheet1!H129,"OK","NG"))</f>
        <v/>
      </c>
    </row>
    <row r="11" spans="1:14" x14ac:dyDescent="0.4">
      <c r="A11" s="3">
        <v>8</v>
      </c>
      <c r="B11" s="3" t="s">
        <v>183</v>
      </c>
      <c r="C11" s="3">
        <v>95</v>
      </c>
      <c r="D11" s="29"/>
      <c r="E11" s="3">
        <v>80</v>
      </c>
      <c r="F11" s="29"/>
      <c r="G11" s="29"/>
      <c r="H11" s="30"/>
      <c r="J11" s="96" t="str">
        <f>IF(D11="","",IF(D11=Sheet1!D130,"OK","NG"))</f>
        <v/>
      </c>
      <c r="K11" s="97">
        <v>80</v>
      </c>
      <c r="L11" s="96" t="str">
        <f>IF(F11="","",IF(F11=Sheet1!F130,"OK","NG"))</f>
        <v/>
      </c>
      <c r="M11" s="96" t="str">
        <f>IF(G11="","",IF(G11=Sheet1!G130,"OK","NG"))</f>
        <v/>
      </c>
      <c r="N11" s="96" t="str">
        <f>IF(H11="","",IF(H11=Sheet1!H130,"OK","NG"))</f>
        <v/>
      </c>
    </row>
    <row r="12" spans="1:14" x14ac:dyDescent="0.4">
      <c r="A12" s="18">
        <v>9</v>
      </c>
      <c r="B12" s="3" t="s">
        <v>184</v>
      </c>
      <c r="C12" s="3">
        <v>30</v>
      </c>
      <c r="D12" s="29"/>
      <c r="E12" s="3">
        <v>75</v>
      </c>
      <c r="F12" s="29"/>
      <c r="G12" s="29"/>
      <c r="H12" s="30"/>
      <c r="J12" s="96" t="str">
        <f>IF(D12="","",IF(D12=Sheet1!D131,"OK","NG"))</f>
        <v/>
      </c>
      <c r="K12" s="97">
        <v>75</v>
      </c>
      <c r="L12" s="96" t="str">
        <f>IF(F12="","",IF(F12=Sheet1!F131,"OK","NG"))</f>
        <v/>
      </c>
      <c r="M12" s="96" t="str">
        <f>IF(G12="","",IF(G12=Sheet1!G131,"OK","NG"))</f>
        <v/>
      </c>
      <c r="N12" s="96" t="str">
        <f>IF(H12="","",IF(H12=Sheet1!H131,"OK","NG"))</f>
        <v/>
      </c>
    </row>
    <row r="13" spans="1:14" x14ac:dyDescent="0.4">
      <c r="A13" s="3">
        <v>10</v>
      </c>
      <c r="B13" s="3" t="s">
        <v>185</v>
      </c>
      <c r="C13" s="3">
        <v>85</v>
      </c>
      <c r="D13" s="29"/>
      <c r="E13" s="3">
        <v>90</v>
      </c>
      <c r="F13" s="29"/>
      <c r="G13" s="29"/>
      <c r="H13" s="30"/>
      <c r="J13" s="96" t="str">
        <f>IF(D13="","",IF(D13=Sheet1!D132,"OK","NG"))</f>
        <v/>
      </c>
      <c r="K13" s="97">
        <v>90</v>
      </c>
      <c r="L13" s="96" t="str">
        <f>IF(F13="","",IF(F13=Sheet1!F132,"OK","NG"))</f>
        <v/>
      </c>
      <c r="M13" s="96" t="str">
        <f>IF(G13="","",IF(G13=Sheet1!G132,"OK","NG"))</f>
        <v/>
      </c>
      <c r="N13" s="96" t="str">
        <f>IF(H13="","",IF(H13=Sheet1!H132,"OK","NG"))</f>
        <v/>
      </c>
    </row>
    <row r="14" spans="1:14" x14ac:dyDescent="0.4">
      <c r="A14" s="18">
        <v>11</v>
      </c>
      <c r="B14" s="3" t="s">
        <v>186</v>
      </c>
      <c r="C14" s="3">
        <v>70</v>
      </c>
      <c r="D14" s="29"/>
      <c r="E14" s="3">
        <v>85</v>
      </c>
      <c r="F14" s="29"/>
      <c r="G14" s="29"/>
      <c r="H14" s="30"/>
      <c r="J14" s="96" t="str">
        <f>IF(D14="","",IF(D14=Sheet1!D133,"OK","NG"))</f>
        <v/>
      </c>
      <c r="K14" s="97">
        <v>85</v>
      </c>
      <c r="L14" s="96" t="str">
        <f>IF(F14="","",IF(F14=Sheet1!F133,"OK","NG"))</f>
        <v/>
      </c>
      <c r="M14" s="96" t="str">
        <f>IF(G14="","",IF(G14=Sheet1!G133,"OK","NG"))</f>
        <v/>
      </c>
      <c r="N14" s="96" t="str">
        <f>IF(H14="","",IF(H14=Sheet1!H133,"OK","NG"))</f>
        <v/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はじめに</vt:lpstr>
      <vt:lpstr>お祭り売り上げ</vt:lpstr>
      <vt:lpstr>おにぎり売り上げ</vt:lpstr>
      <vt:lpstr>Ｇ８の人口密度</vt:lpstr>
      <vt:lpstr>サッカーワールドカップ</vt:lpstr>
      <vt:lpstr>砲丸投げ記録会</vt:lpstr>
      <vt:lpstr>サークル活動予算消化状況</vt:lpstr>
      <vt:lpstr>ゲームソフト年間売上本数</vt:lpstr>
      <vt:lpstr>英語検定ドリルテスト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mtch</dc:creator>
  <cp:lastModifiedBy>mtch</cp:lastModifiedBy>
  <dcterms:created xsi:type="dcterms:W3CDTF">2022-10-07T01:47:28Z</dcterms:created>
  <dcterms:modified xsi:type="dcterms:W3CDTF">2022-10-12T09:15:26Z</dcterms:modified>
</cp:coreProperties>
</file>